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ort2\Desktop\"/>
    </mc:Choice>
  </mc:AlternateContent>
  <bookViews>
    <workbookView xWindow="0" yWindow="0" windowWidth="23040" windowHeight="9384" activeTab="3"/>
  </bookViews>
  <sheets>
    <sheet name="мол" sheetId="1" r:id="rId1"/>
    <sheet name="МП" sheetId="2" r:id="rId2"/>
    <sheet name="ППЮ" sheetId="3" r:id="rId3"/>
    <sheet name="ППД" sheetId="4" r:id="rId4"/>
  </sheets>
  <definedNames>
    <definedName name="_xlnm.Print_Area" localSheetId="3">ППД!$A$1:$V$33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4" l="1"/>
  <c r="Q29" i="4"/>
  <c r="J29" i="4"/>
  <c r="U29" i="4"/>
  <c r="P26" i="4"/>
  <c r="Q26" i="4"/>
  <c r="J26" i="4"/>
  <c r="U26" i="4"/>
  <c r="P24" i="4"/>
  <c r="Q24" i="4"/>
  <c r="J24" i="4"/>
  <c r="U24" i="4"/>
  <c r="P20" i="4"/>
  <c r="Q20" i="4"/>
  <c r="P21" i="4"/>
  <c r="Q21" i="4"/>
  <c r="P22" i="4"/>
  <c r="Q22" i="4"/>
  <c r="P23" i="4"/>
  <c r="Q23" i="4"/>
  <c r="R24" i="4"/>
  <c r="J20" i="4"/>
  <c r="J21" i="4"/>
  <c r="J22" i="4"/>
  <c r="J23" i="4"/>
  <c r="K24" i="4"/>
  <c r="U20" i="4"/>
  <c r="U21" i="4"/>
  <c r="U22" i="4"/>
  <c r="U23" i="4"/>
  <c r="A24" i="4"/>
  <c r="R23" i="4"/>
  <c r="K23" i="4"/>
  <c r="A23" i="4"/>
  <c r="R22" i="4"/>
  <c r="K22" i="4"/>
  <c r="A22" i="4"/>
  <c r="R21" i="4"/>
  <c r="K21" i="4"/>
  <c r="A21" i="4"/>
  <c r="R20" i="4"/>
  <c r="K20" i="4"/>
  <c r="A20" i="4"/>
  <c r="P17" i="4"/>
  <c r="Q17" i="4"/>
  <c r="J17" i="4"/>
  <c r="U17" i="4"/>
  <c r="P15" i="4"/>
  <c r="Q15" i="4"/>
  <c r="J15" i="4"/>
  <c r="U15" i="4"/>
  <c r="P11" i="4"/>
  <c r="Q11" i="4"/>
  <c r="P12" i="4"/>
  <c r="Q12" i="4"/>
  <c r="P13" i="4"/>
  <c r="Q13" i="4"/>
  <c r="P14" i="4"/>
  <c r="Q14" i="4"/>
  <c r="R15" i="4"/>
  <c r="J11" i="4"/>
  <c r="J12" i="4"/>
  <c r="J13" i="4"/>
  <c r="J14" i="4"/>
  <c r="K15" i="4"/>
  <c r="U11" i="4"/>
  <c r="U12" i="4"/>
  <c r="U13" i="4"/>
  <c r="U14" i="4"/>
  <c r="A15" i="4"/>
  <c r="R14" i="4"/>
  <c r="K14" i="4"/>
  <c r="A14" i="4"/>
  <c r="R13" i="4"/>
  <c r="K13" i="4"/>
  <c r="A13" i="4"/>
  <c r="R12" i="4"/>
  <c r="K12" i="4"/>
  <c r="A12" i="4"/>
  <c r="R11" i="4"/>
  <c r="K11" i="4"/>
  <c r="A11" i="4"/>
  <c r="K22" i="3"/>
  <c r="N22" i="3"/>
  <c r="Q22" i="3"/>
  <c r="V22" i="3"/>
  <c r="U22" i="3"/>
  <c r="R22" i="3"/>
  <c r="O22" i="3"/>
  <c r="L22" i="3"/>
  <c r="A22" i="3"/>
  <c r="K20" i="3"/>
  <c r="N20" i="3"/>
  <c r="Q20" i="3"/>
  <c r="V20" i="3"/>
  <c r="U20" i="3"/>
  <c r="Q17" i="3"/>
  <c r="Q18" i="3"/>
  <c r="Q19" i="3"/>
  <c r="R20" i="3"/>
  <c r="N17" i="3"/>
  <c r="N18" i="3"/>
  <c r="N19" i="3"/>
  <c r="O20" i="3"/>
  <c r="K17" i="3"/>
  <c r="K18" i="3"/>
  <c r="K19" i="3"/>
  <c r="L20" i="3"/>
  <c r="V17" i="3"/>
  <c r="V18" i="3"/>
  <c r="V19" i="3"/>
  <c r="A20" i="3"/>
  <c r="U19" i="3"/>
  <c r="R19" i="3"/>
  <c r="O19" i="3"/>
  <c r="L19" i="3"/>
  <c r="A19" i="3"/>
  <c r="U18" i="3"/>
  <c r="R18" i="3"/>
  <c r="O18" i="3"/>
  <c r="L18" i="3"/>
  <c r="A18" i="3"/>
  <c r="U17" i="3"/>
  <c r="R17" i="3"/>
  <c r="O17" i="3"/>
  <c r="L17" i="3"/>
  <c r="A17" i="3"/>
  <c r="K15" i="3"/>
  <c r="N15" i="3"/>
  <c r="Q15" i="3"/>
  <c r="V15" i="3"/>
  <c r="U15" i="3"/>
  <c r="Q11" i="3"/>
  <c r="Q12" i="3"/>
  <c r="Q13" i="3"/>
  <c r="Q14" i="3"/>
  <c r="R15" i="3"/>
  <c r="N11" i="3"/>
  <c r="N12" i="3"/>
  <c r="N13" i="3"/>
  <c r="N14" i="3"/>
  <c r="O15" i="3"/>
  <c r="K11" i="3"/>
  <c r="K12" i="3"/>
  <c r="K13" i="3"/>
  <c r="K14" i="3"/>
  <c r="L15" i="3"/>
  <c r="V11" i="3"/>
  <c r="V12" i="3"/>
  <c r="V13" i="3"/>
  <c r="V14" i="3"/>
  <c r="A15" i="3"/>
  <c r="U14" i="3"/>
  <c r="R14" i="3"/>
  <c r="O14" i="3"/>
  <c r="L14" i="3"/>
  <c r="A14" i="3"/>
  <c r="U13" i="3"/>
  <c r="R13" i="3"/>
  <c r="O13" i="3"/>
  <c r="L13" i="3"/>
  <c r="A13" i="3"/>
  <c r="U12" i="3"/>
  <c r="R12" i="3"/>
  <c r="O12" i="3"/>
  <c r="L12" i="3"/>
  <c r="A12" i="3"/>
  <c r="U11" i="3"/>
  <c r="R11" i="3"/>
  <c r="O11" i="3"/>
  <c r="L11" i="3"/>
  <c r="A11" i="3"/>
  <c r="K19" i="2"/>
  <c r="N19" i="2"/>
  <c r="Q19" i="2"/>
  <c r="V19" i="2"/>
  <c r="U19" i="2"/>
  <c r="R19" i="2"/>
  <c r="O19" i="2"/>
  <c r="L19" i="2"/>
  <c r="A19" i="2"/>
  <c r="K17" i="2"/>
  <c r="N17" i="2"/>
  <c r="Q17" i="2"/>
  <c r="V17" i="2"/>
  <c r="U17" i="2"/>
  <c r="Q15" i="2"/>
  <c r="Q16" i="2"/>
  <c r="R17" i="2"/>
  <c r="N15" i="2"/>
  <c r="N16" i="2"/>
  <c r="O17" i="2"/>
  <c r="K15" i="2"/>
  <c r="K16" i="2"/>
  <c r="L17" i="2"/>
  <c r="V15" i="2"/>
  <c r="V16" i="2"/>
  <c r="A17" i="2"/>
  <c r="U16" i="2"/>
  <c r="R16" i="2"/>
  <c r="O16" i="2"/>
  <c r="L16" i="2"/>
  <c r="A16" i="2"/>
  <c r="U15" i="2"/>
  <c r="R15" i="2"/>
  <c r="O15" i="2"/>
  <c r="L15" i="2"/>
  <c r="A15" i="2"/>
  <c r="K12" i="2"/>
  <c r="N12" i="2"/>
  <c r="Q12" i="2"/>
  <c r="V12" i="2"/>
  <c r="U12" i="2"/>
  <c r="R12" i="2"/>
  <c r="O12" i="2"/>
  <c r="L12" i="2"/>
  <c r="A12" i="2"/>
  <c r="K10" i="2"/>
  <c r="N10" i="2"/>
  <c r="Q10" i="2"/>
  <c r="V10" i="2"/>
  <c r="U10" i="2"/>
  <c r="R10" i="2"/>
  <c r="O10" i="2"/>
  <c r="L10" i="2"/>
  <c r="A10" i="2"/>
  <c r="O12" i="1"/>
  <c r="P12" i="1"/>
  <c r="O10" i="1"/>
  <c r="P10" i="1"/>
</calcChain>
</file>

<file path=xl/sharedStrings.xml><?xml version="1.0" encoding="utf-8"?>
<sst xmlns="http://schemas.openxmlformats.org/spreadsheetml/2006/main" count="379" uniqueCount="192">
  <si>
    <t>Региональные соревнования</t>
  </si>
  <si>
    <t>Кубок КСК "Пегас" по выездке, посвященный Дню России</t>
  </si>
  <si>
    <t>Выездка</t>
  </si>
  <si>
    <t>ТЕХНИЧЕСКИЕ РЕЗУЛЬТАТЫ</t>
  </si>
  <si>
    <t>г.Москва, д.Колотилово, КСК "Пегас"</t>
  </si>
  <si>
    <t>12 июня 2021 г.</t>
  </si>
  <si>
    <t>Место</t>
  </si>
  <si>
    <r>
      <t xml:space="preserve">Фамилия, 
</t>
    </r>
    <r>
      <rPr>
        <sz val="11"/>
        <rFont val="Times New Roman"/>
        <family val="1"/>
        <charset val="204"/>
      </rPr>
      <t>имя всадника</t>
    </r>
  </si>
  <si>
    <t>Рег.№</t>
  </si>
  <si>
    <t>Звание, разряд</t>
  </si>
  <si>
    <r>
      <t xml:space="preserve">Кличка лошади, г.р., </t>
    </r>
    <r>
      <rPr>
        <sz val="11"/>
        <rFont val="Times New Roman"/>
        <family val="1"/>
        <charset val="204"/>
      </rPr>
      <t>пол, масть, порода, отец, место рождения</t>
    </r>
  </si>
  <si>
    <t>Владелец</t>
  </si>
  <si>
    <t>Команда, регион</t>
  </si>
  <si>
    <t>Рысь</t>
  </si>
  <si>
    <t>Шаг</t>
  </si>
  <si>
    <t>Галоп</t>
  </si>
  <si>
    <t>Подчинение</t>
  </si>
  <si>
    <t>Общее впечатление</t>
  </si>
  <si>
    <t>Кол.ош.</t>
  </si>
  <si>
    <t>Всего баллов</t>
  </si>
  <si>
    <t>Всего %</t>
  </si>
  <si>
    <t>ПРЕДВАРИТЕЛЬНАЯ ЕЗДА ДЛЯ 5-ЛЕТНИХ ЛОШАДЕЙ FEI</t>
  </si>
  <si>
    <r>
      <t>ЗОЩУК</t>
    </r>
    <r>
      <rPr>
        <sz val="10"/>
        <rFont val="Times New Roman"/>
        <family val="1"/>
        <charset val="204"/>
      </rPr>
      <t xml:space="preserve"> Екатерина</t>
    </r>
  </si>
  <si>
    <t>001584</t>
  </si>
  <si>
    <t>МС</t>
  </si>
  <si>
    <r>
      <t>ЧЕ ГЕВАРА-16</t>
    </r>
    <r>
      <rPr>
        <sz val="10"/>
        <rFont val="Times New Roman"/>
        <family val="1"/>
        <charset val="204"/>
      </rPr>
      <t>, мер., гнед., ганн., Чикаго, к/з "Георгенбург"</t>
    </r>
  </si>
  <si>
    <t>КСК "Пегас", г.Москва</t>
  </si>
  <si>
    <t>ЕЗДА ДЛЯ 4-ЛЕТНИХ ЛОШАДЕЙ FEI (Тест по выбору)</t>
  </si>
  <si>
    <r>
      <t xml:space="preserve">ЗАЙЦЕВА </t>
    </r>
    <r>
      <rPr>
        <sz val="10"/>
        <rFont val="Times New Roman"/>
        <family val="1"/>
        <charset val="204"/>
      </rPr>
      <t>Лариса</t>
    </r>
  </si>
  <si>
    <t>002575</t>
  </si>
  <si>
    <t>КМС</t>
  </si>
  <si>
    <r>
      <rPr>
        <b/>
        <sz val="10"/>
        <rFont val="Times New Roman"/>
        <family val="1"/>
        <charset val="204"/>
      </rPr>
      <t xml:space="preserve">БЕРТА-17, </t>
    </r>
    <r>
      <rPr>
        <sz val="10"/>
        <rFont val="Times New Roman"/>
        <family val="1"/>
        <charset val="204"/>
      </rPr>
      <t>коб., т-гнед., РВП, Ярославская обл.</t>
    </r>
  </si>
  <si>
    <t>Ч/В, г.Москва</t>
  </si>
  <si>
    <t>Главный судья</t>
  </si>
  <si>
    <r>
      <rPr>
        <b/>
        <sz val="11"/>
        <rFont val="Times New Roman"/>
        <family val="1"/>
        <charset val="204"/>
      </rPr>
      <t>Цветаева С.Н.</t>
    </r>
    <r>
      <rPr>
        <sz val="11"/>
        <rFont val="Times New Roman"/>
        <family val="1"/>
        <charset val="204"/>
      </rPr>
      <t xml:space="preserve"> (ВК, Московская обл.)</t>
    </r>
  </si>
  <si>
    <t>Главный секретарь</t>
  </si>
  <si>
    <r>
      <rPr>
        <b/>
        <sz val="11"/>
        <rFont val="Times New Roman"/>
        <family val="1"/>
        <charset val="204"/>
      </rPr>
      <t>Горская Т.И.</t>
    </r>
    <r>
      <rPr>
        <sz val="11"/>
        <rFont val="Times New Roman"/>
        <family val="1"/>
        <charset val="204"/>
      </rPr>
      <t xml:space="preserve"> (ВК, г.Москва)</t>
    </r>
  </si>
  <si>
    <r>
      <rPr>
        <b/>
        <sz val="14"/>
        <rFont val="Times New Roman"/>
        <family val="1"/>
        <charset val="204"/>
      </rPr>
      <t xml:space="preserve">Судьи: Н - Ашихмина Е.А. </t>
    </r>
    <r>
      <rPr>
        <sz val="14"/>
        <rFont val="Times New Roman"/>
        <family val="1"/>
        <charset val="204"/>
      </rPr>
      <t xml:space="preserve">(ВК, Московская обл.), </t>
    </r>
    <r>
      <rPr>
        <b/>
        <sz val="14"/>
        <rFont val="Times New Roman"/>
        <family val="1"/>
        <charset val="204"/>
      </rPr>
      <t xml:space="preserve">С - Цветаева С.Н. </t>
    </r>
    <r>
      <rPr>
        <sz val="14"/>
        <rFont val="Times New Roman"/>
        <family val="1"/>
        <charset val="204"/>
      </rPr>
      <t>(ВК, г.Московская обл.),</t>
    </r>
    <r>
      <rPr>
        <b/>
        <sz val="14"/>
        <rFont val="Times New Roman"/>
        <family val="1"/>
        <charset val="204"/>
      </rPr>
      <t xml:space="preserve"> В - Помазанова О., </t>
    </r>
    <r>
      <rPr>
        <sz val="14"/>
        <rFont val="Times New Roman"/>
        <family val="1"/>
        <charset val="204"/>
      </rPr>
      <t>(ВК, г.Московская обл.)</t>
    </r>
  </si>
  <si>
    <t>Год рождения</t>
  </si>
  <si>
    <t>Н</t>
  </si>
  <si>
    <t>C</t>
  </si>
  <si>
    <t>B</t>
  </si>
  <si>
    <t>Ошибки в схеме</t>
  </si>
  <si>
    <t>Прочие ошибки</t>
  </si>
  <si>
    <t xml:space="preserve">Всего % </t>
  </si>
  <si>
    <t>Вып. Норм.</t>
  </si>
  <si>
    <t>Баллы</t>
  </si>
  <si>
    <t>%</t>
  </si>
  <si>
    <t>МАЛЫЙ ПРИЗ</t>
  </si>
  <si>
    <t>1978</t>
  </si>
  <si>
    <r>
      <t xml:space="preserve">БОРИСОВА </t>
    </r>
    <r>
      <rPr>
        <sz val="10"/>
        <rFont val="Times New Roman"/>
        <family val="1"/>
        <charset val="204"/>
      </rPr>
      <t>Ирина</t>
    </r>
  </si>
  <si>
    <t>014976</t>
  </si>
  <si>
    <r>
      <t>ЛЕГОЛАС ШАРМ-11</t>
    </r>
    <r>
      <rPr>
        <sz val="10"/>
        <rFont val="Times New Roman"/>
        <family val="1"/>
        <charset val="204"/>
      </rPr>
      <t>, мер., рыж., рейнл., Лиссаро, Германия</t>
    </r>
  </si>
  <si>
    <t>021819</t>
  </si>
  <si>
    <t>Борисова И.</t>
  </si>
  <si>
    <t>Ч/В, Москва</t>
  </si>
  <si>
    <t>БОЛЬШОЙ ПРИЗ</t>
  </si>
  <si>
    <t>1992</t>
  </si>
  <si>
    <r>
      <t xml:space="preserve">СТЕПАНОВА </t>
    </r>
    <r>
      <rPr>
        <sz val="10"/>
        <rFont val="Times New Roman"/>
        <family val="1"/>
        <charset val="204"/>
      </rPr>
      <t>Татьяна</t>
    </r>
  </si>
  <si>
    <t>048398</t>
  </si>
  <si>
    <r>
      <t>ВИРТУАЛИТИ-07</t>
    </r>
    <r>
      <rPr>
        <sz val="10"/>
        <rFont val="Times New Roman"/>
        <family val="1"/>
        <charset val="204"/>
      </rPr>
      <t>, мер., гнед., ганн., Вольфрам, к/з Веедерн</t>
    </r>
  </si>
  <si>
    <t>009646</t>
  </si>
  <si>
    <t>Королев В.</t>
  </si>
  <si>
    <t>СШОР по ЛВС, МО</t>
  </si>
  <si>
    <r>
      <rPr>
        <b/>
        <sz val="14"/>
        <rFont val="Times New Roman"/>
        <family val="1"/>
        <charset val="204"/>
      </rPr>
      <t xml:space="preserve">Судьи: Н - Ашихмина Е.А. </t>
    </r>
    <r>
      <rPr>
        <sz val="14"/>
        <rFont val="Times New Roman"/>
        <family val="1"/>
        <charset val="204"/>
      </rPr>
      <t xml:space="preserve">(ВК, Московская обл.), </t>
    </r>
    <r>
      <rPr>
        <b/>
        <sz val="14"/>
        <rFont val="Times New Roman"/>
        <family val="1"/>
        <charset val="204"/>
      </rPr>
      <t>С - Помазанова О., (ВК, г.Московская обл.)</t>
    </r>
    <r>
      <rPr>
        <sz val="14"/>
        <rFont val="Times New Roman"/>
        <family val="1"/>
        <charset val="204"/>
      </rPr>
      <t>,</t>
    </r>
    <r>
      <rPr>
        <b/>
        <sz val="14"/>
        <rFont val="Times New Roman"/>
        <family val="1"/>
        <charset val="204"/>
      </rPr>
      <t xml:space="preserve"> В - Цветаева С.Н. (ВК, г.Московская обл.)</t>
    </r>
  </si>
  <si>
    <t>ЭКВИ № 1</t>
  </si>
  <si>
    <r>
      <t xml:space="preserve">ЕЛИСЕЕВА </t>
    </r>
    <r>
      <rPr>
        <sz val="10"/>
        <rFont val="Times New Roman"/>
        <family val="1"/>
        <charset val="204"/>
      </rPr>
      <t>Екатерина</t>
    </r>
  </si>
  <si>
    <t>030497</t>
  </si>
  <si>
    <t>б.р.</t>
  </si>
  <si>
    <r>
      <rPr>
        <b/>
        <sz val="10"/>
        <rFont val="Times New Roman"/>
        <family val="1"/>
        <charset val="204"/>
      </rPr>
      <t>ДОЛЬЧЕ ВИТА-15</t>
    </r>
    <r>
      <rPr>
        <sz val="10"/>
        <rFont val="Times New Roman"/>
        <family val="1"/>
        <charset val="204"/>
      </rPr>
      <t>, кобыла, гн. ган., Дантандер Хит, к/з "Георгенбург"</t>
    </r>
  </si>
  <si>
    <t>021186</t>
  </si>
  <si>
    <t>Елисеева Е.</t>
  </si>
  <si>
    <t>КСК "Молодёжный", МО</t>
  </si>
  <si>
    <t>2003</t>
  </si>
  <si>
    <r>
      <t>ЛОБОВА</t>
    </r>
    <r>
      <rPr>
        <sz val="10"/>
        <rFont val="Times New Roman"/>
        <family val="1"/>
        <charset val="204"/>
      </rPr>
      <t xml:space="preserve"> Анна, 2003</t>
    </r>
  </si>
  <si>
    <t>068403</t>
  </si>
  <si>
    <r>
      <rPr>
        <b/>
        <sz val="10"/>
        <rFont val="Times New Roman"/>
        <family val="1"/>
        <charset val="204"/>
      </rPr>
      <t>КОЛИЗЕЙ-12</t>
    </r>
    <r>
      <rPr>
        <sz val="10"/>
        <rFont val="Times New Roman"/>
        <family val="1"/>
        <charset val="204"/>
      </rPr>
      <t>, мер., сер., полукр., неизв., Россия</t>
    </r>
  </si>
  <si>
    <t>018041</t>
  </si>
  <si>
    <t>Лобова М.</t>
  </si>
  <si>
    <t>Ч/В, МО</t>
  </si>
  <si>
    <r>
      <t xml:space="preserve">КАЛИНИНА </t>
    </r>
    <r>
      <rPr>
        <sz val="10"/>
        <rFont val="Times New Roman"/>
        <family val="1"/>
        <charset val="204"/>
      </rPr>
      <t>Марина</t>
    </r>
  </si>
  <si>
    <t>008662</t>
  </si>
  <si>
    <r>
      <t xml:space="preserve">ПИКАДОР-10, </t>
    </r>
    <r>
      <rPr>
        <sz val="10"/>
        <rFont val="Times New Roman"/>
        <family val="1"/>
        <charset val="204"/>
      </rPr>
      <t>жер., кар., УВП,  Арал, Украина</t>
    </r>
  </si>
  <si>
    <t>014332</t>
  </si>
  <si>
    <t>Калинина М.</t>
  </si>
  <si>
    <t>ТЕСТ ДЛЯ НАЧИНАЮЩИХ ВСАДНИКОВ</t>
  </si>
  <si>
    <r>
      <t>ЛОБАШКОВА</t>
    </r>
    <r>
      <rPr>
        <sz val="10"/>
        <rFont val="Times New Roman"/>
        <family val="1"/>
        <charset val="204"/>
      </rPr>
      <t xml:space="preserve"> Наталья</t>
    </r>
  </si>
  <si>
    <t>003456</t>
  </si>
  <si>
    <r>
      <t>ФАЙНЕСС-02</t>
    </r>
    <r>
      <rPr>
        <sz val="10"/>
        <rFont val="Times New Roman"/>
        <family val="1"/>
        <charset val="204"/>
      </rPr>
      <t>, коб., т.-гнед., ганн., Френчмен, Германия</t>
    </r>
  </si>
  <si>
    <t>плем.</t>
  </si>
  <si>
    <t>Лобашкова Н.</t>
  </si>
  <si>
    <r>
      <rPr>
        <b/>
        <sz val="12"/>
        <rFont val="Times New Roman"/>
        <family val="1"/>
        <charset val="204"/>
      </rPr>
      <t>Цветаева С.Н.</t>
    </r>
    <r>
      <rPr>
        <sz val="12"/>
        <rFont val="Times New Roman"/>
        <family val="1"/>
        <charset val="204"/>
      </rPr>
      <t xml:space="preserve"> (ВК, Московская обл.)</t>
    </r>
  </si>
  <si>
    <r>
      <rPr>
        <b/>
        <sz val="12"/>
        <rFont val="Times New Roman"/>
        <family val="1"/>
        <charset val="204"/>
      </rPr>
      <t>Горская Т.И.</t>
    </r>
    <r>
      <rPr>
        <sz val="12"/>
        <rFont val="Times New Roman"/>
        <family val="1"/>
        <charset val="204"/>
      </rPr>
      <t xml:space="preserve"> (ВК, г.Москва)</t>
    </r>
  </si>
  <si>
    <t>ПРЕДВАРИТЕЛЬНЫЙ ПРИЗ. ЮНОШИ</t>
  </si>
  <si>
    <r>
      <t xml:space="preserve">Судьи: Н - Ашихмина Е.А. (ВК, г.Московская обл.), </t>
    </r>
    <r>
      <rPr>
        <b/>
        <sz val="11"/>
        <rFont val="Times New Roman"/>
        <family val="1"/>
        <charset val="204"/>
      </rPr>
      <t>С - Цветаева С.Н. (ВК, Московская обл.)</t>
    </r>
    <r>
      <rPr>
        <sz val="11"/>
        <rFont val="Times New Roman"/>
        <family val="1"/>
        <charset val="204"/>
      </rPr>
      <t>, В - Помазанова О., (ВК, г.Московская обл.)</t>
    </r>
  </si>
  <si>
    <t>Общий зачёт</t>
  </si>
  <si>
    <r>
      <t>ЮХОВА</t>
    </r>
    <r>
      <rPr>
        <sz val="10"/>
        <rFont val="Times New Roman"/>
        <family val="1"/>
        <charset val="204"/>
      </rPr>
      <t xml:space="preserve"> Мария</t>
    </r>
  </si>
  <si>
    <t>036490</t>
  </si>
  <si>
    <r>
      <t xml:space="preserve">ВАВИЛОН-09, </t>
    </r>
    <r>
      <rPr>
        <sz val="10"/>
        <rFont val="Times New Roman"/>
        <family val="1"/>
        <charset val="204"/>
      </rPr>
      <t>мер., вор., УВП, Орбит, Харьковский к/з</t>
    </r>
  </si>
  <si>
    <t>012862</t>
  </si>
  <si>
    <r>
      <t xml:space="preserve">БОРИСОВА </t>
    </r>
    <r>
      <rPr>
        <sz val="10"/>
        <rFont val="Times New Roman"/>
        <family val="1"/>
        <charset val="204"/>
      </rPr>
      <t>Наталья</t>
    </r>
  </si>
  <si>
    <t>006189</t>
  </si>
  <si>
    <r>
      <rPr>
        <b/>
        <sz val="10"/>
        <rFont val="Times New Roman"/>
        <family val="1"/>
        <charset val="204"/>
      </rPr>
      <t>ДАРЛИНГ ХИТ-10</t>
    </r>
    <r>
      <rPr>
        <sz val="10"/>
        <rFont val="Times New Roman"/>
        <family val="1"/>
        <charset val="204"/>
      </rPr>
      <t>, мерин, гн. ольд., Даймонд Хит, Дания</t>
    </r>
  </si>
  <si>
    <t>025633</t>
  </si>
  <si>
    <t xml:space="preserve">Горбоконь Н.А.
</t>
  </si>
  <si>
    <r>
      <t xml:space="preserve">НОВИКОВА </t>
    </r>
    <r>
      <rPr>
        <sz val="10"/>
        <rFont val="Times New Roman"/>
        <family val="1"/>
        <charset val="204"/>
      </rPr>
      <t>Майя</t>
    </r>
  </si>
  <si>
    <t>005975</t>
  </si>
  <si>
    <r>
      <t>ДОТЛИНГЕР ДОМИНАТОР-10</t>
    </r>
    <r>
      <rPr>
        <sz val="10"/>
        <rFont val="Times New Roman"/>
        <family val="1"/>
        <charset val="204"/>
      </rPr>
      <t>, жер., гнед., ольд., Сир Доннерхолл, Германия</t>
    </r>
  </si>
  <si>
    <t>023396</t>
  </si>
  <si>
    <t>Солопова Е.</t>
  </si>
  <si>
    <t>КСК "Атлас-Парк", МО</t>
  </si>
  <si>
    <r>
      <t xml:space="preserve">НОВИКОВА </t>
    </r>
    <r>
      <rPr>
        <sz val="10"/>
        <rFont val="Times New Roman"/>
        <family val="1"/>
        <charset val="204"/>
      </rPr>
      <t xml:space="preserve">Алёна, </t>
    </r>
  </si>
  <si>
    <t>049901</t>
  </si>
  <si>
    <r>
      <t xml:space="preserve">ИСТИНОВ-13, </t>
    </r>
    <r>
      <rPr>
        <sz val="10"/>
        <rFont val="Times New Roman"/>
        <family val="1"/>
        <charset val="204"/>
      </rPr>
      <t>мерин, гн. голл., Юстинов, Нидерланды</t>
    </r>
  </si>
  <si>
    <t>020373</t>
  </si>
  <si>
    <t xml:space="preserve">Новикова Н.А.
</t>
  </si>
  <si>
    <r>
      <t xml:space="preserve">ДЕРЕВЯШКИНА </t>
    </r>
    <r>
      <rPr>
        <sz val="10"/>
        <rFont val="Times New Roman"/>
        <family val="1"/>
        <charset val="204"/>
      </rPr>
      <t>Елизавета</t>
    </r>
  </si>
  <si>
    <t>017289</t>
  </si>
  <si>
    <r>
      <rPr>
        <b/>
        <sz val="10"/>
        <rFont val="Times New Roman"/>
        <family val="1"/>
        <charset val="204"/>
      </rPr>
      <t>ДЖОЙНТ ВЕНЧЕР-14</t>
    </r>
    <r>
      <rPr>
        <sz val="10"/>
        <rFont val="Times New Roman"/>
        <family val="1"/>
        <charset val="204"/>
      </rPr>
      <t>, мерин, вор. голл., Фейритейл, Нидерланды</t>
    </r>
  </si>
  <si>
    <t>019223</t>
  </si>
  <si>
    <t xml:space="preserve">Рожкова Е.М.
</t>
  </si>
  <si>
    <t>Зачёт для юношей</t>
  </si>
  <si>
    <t>1998</t>
  </si>
  <si>
    <r>
      <t xml:space="preserve">КОВАЛЁВА </t>
    </r>
    <r>
      <rPr>
        <sz val="10"/>
        <rFont val="Times New Roman"/>
        <family val="1"/>
        <charset val="204"/>
      </rPr>
      <t>Екатерина, 2003</t>
    </r>
  </si>
  <si>
    <t>1 юн.</t>
  </si>
  <si>
    <r>
      <t>БЕЛОННА-09</t>
    </r>
    <r>
      <rPr>
        <sz val="10"/>
        <rFont val="Times New Roman"/>
        <family val="1"/>
        <charset val="204"/>
      </rPr>
      <t>, коб., гнед., УВП,  Образец, Лозовской к/з Украина</t>
    </r>
  </si>
  <si>
    <t>011567</t>
  </si>
  <si>
    <t>Крушинина В.</t>
  </si>
  <si>
    <r>
      <t xml:space="preserve">ГАВРИЛОВА </t>
    </r>
    <r>
      <rPr>
        <sz val="10"/>
        <rFont val="Times New Roman"/>
        <family val="1"/>
        <charset val="204"/>
      </rPr>
      <t>Екатерина, 2006</t>
    </r>
  </si>
  <si>
    <t>037206</t>
  </si>
  <si>
    <r>
      <t>ХИВИ-11</t>
    </r>
    <r>
      <rPr>
        <sz val="10"/>
        <rFont val="Times New Roman"/>
        <family val="1"/>
        <charset val="204"/>
      </rPr>
      <t>, коб., гнед., трак., Вавилон, МБУ "Волгоградский казачий конно-спортиный клуб"</t>
    </r>
  </si>
  <si>
    <t>018069</t>
  </si>
  <si>
    <t>МБУ "ВККСК"</t>
  </si>
  <si>
    <t>1999</t>
  </si>
  <si>
    <r>
      <t>ДАВТЯН</t>
    </r>
    <r>
      <rPr>
        <sz val="10"/>
        <rFont val="Times New Roman"/>
        <family val="1"/>
        <charset val="204"/>
      </rPr>
      <t xml:space="preserve"> Анна, 2006</t>
    </r>
  </si>
  <si>
    <t>006806</t>
  </si>
  <si>
    <r>
      <t>ХАЙФЛАЙ-ВИВАТ-11</t>
    </r>
    <r>
      <rPr>
        <sz val="10"/>
        <color indexed="8"/>
        <rFont val="Times New Roman"/>
        <family val="1"/>
        <charset val="204"/>
      </rPr>
      <t xml:space="preserve">, мер., гнед., трак., Фигаро 11, </t>
    </r>
  </si>
  <si>
    <t>Васенкова Е.</t>
  </si>
  <si>
    <t>СШОР Юность Москвы - Измайлово, г.Москва</t>
  </si>
  <si>
    <t>КОМАНДНЫЙ ПРИЗ. ЮНОШИ</t>
  </si>
  <si>
    <t>ПРЕДВАРИТЕЛЬНЫЙ ПРИЗ А. ДЕТИ</t>
  </si>
  <si>
    <t>Судьи: Е - Цветаева С.Н. (ВК, Московская обл.), Ашихмина Е.А. (ВК, Московская обл.), С - Помазанова О. (ВК, Московская обл.)</t>
  </si>
  <si>
    <t>Положение и посадка всадника</t>
  </si>
  <si>
    <t>Средства управления</t>
  </si>
  <si>
    <t>Точность</t>
  </si>
  <si>
    <t>ИТОГО</t>
  </si>
  <si>
    <t>Зачёт для спортсменов-любителей.</t>
  </si>
  <si>
    <r>
      <t>СМИРНОВА</t>
    </r>
    <r>
      <rPr>
        <sz val="10"/>
        <color indexed="8"/>
        <rFont val="Times New Roman"/>
        <family val="1"/>
        <charset val="204"/>
      </rPr>
      <t xml:space="preserve"> Мария, 2006</t>
    </r>
  </si>
  <si>
    <r>
      <rPr>
        <b/>
        <sz val="10"/>
        <rFont val="Times New Roman"/>
        <family val="1"/>
        <charset val="204"/>
      </rPr>
      <t>АЗИМУТ-01</t>
    </r>
    <r>
      <rPr>
        <sz val="10"/>
        <rFont val="Times New Roman"/>
        <family val="1"/>
        <charset val="204"/>
      </rPr>
      <t>, мерин, гн. голш., , Россия</t>
    </r>
  </si>
  <si>
    <t>000112</t>
  </si>
  <si>
    <t xml:space="preserve">Желанова Е.А.
</t>
  </si>
  <si>
    <r>
      <t xml:space="preserve">КИСЕЛЁВА </t>
    </r>
    <r>
      <rPr>
        <sz val="10"/>
        <rFont val="Times New Roman"/>
        <family val="1"/>
        <charset val="204"/>
      </rPr>
      <t>Анна,</t>
    </r>
  </si>
  <si>
    <t>ФИГАРО-04, жеребец, вор. рус.верх., Фокус, КСК "Риат"</t>
  </si>
  <si>
    <t>008280</t>
  </si>
  <si>
    <t>"Люберецкий Конный Двор", МО</t>
  </si>
  <si>
    <r>
      <t xml:space="preserve">САВЕЛЬЕВА </t>
    </r>
    <r>
      <rPr>
        <sz val="10"/>
        <rFont val="Times New Roman"/>
        <family val="1"/>
        <charset val="204"/>
      </rPr>
      <t>Регина, 2006</t>
    </r>
  </si>
  <si>
    <r>
      <t xml:space="preserve">АЛИМОВА </t>
    </r>
    <r>
      <rPr>
        <sz val="10"/>
        <rFont val="Times New Roman"/>
        <family val="1"/>
        <charset val="204"/>
      </rPr>
      <t>Светлана</t>
    </r>
  </si>
  <si>
    <t>021681</t>
  </si>
  <si>
    <r>
      <t xml:space="preserve">ВИОЛЕТА-14, </t>
    </r>
    <r>
      <rPr>
        <sz val="10"/>
        <rFont val="Times New Roman"/>
        <family val="1"/>
        <charset val="204"/>
      </rPr>
      <t>коб., гнед., араб., Виват, Ставропольский край</t>
    </r>
  </si>
  <si>
    <t>Алимова С.</t>
  </si>
  <si>
    <r>
      <t xml:space="preserve">ПОБЕДА-06, </t>
    </r>
    <r>
      <rPr>
        <sz val="10"/>
        <rFont val="Times New Roman"/>
        <family val="1"/>
        <charset val="204"/>
      </rPr>
      <t>кобыла, сер. полукр., Пигмент, ООО ПКЗ "Ставропольский"</t>
    </r>
  </si>
  <si>
    <t>007580</t>
  </si>
  <si>
    <t>Зачёт для всадников на лошадях 4-5 лет.</t>
  </si>
  <si>
    <r>
      <t>ПЭРИС ХИЛТОН-16</t>
    </r>
    <r>
      <rPr>
        <sz val="10"/>
        <rFont val="Times New Roman"/>
        <family val="1"/>
        <charset val="204"/>
      </rPr>
      <t>, коб., рыж., трак., ЧХ Золотой кросс</t>
    </r>
  </si>
  <si>
    <t>ОАО "Дружба"</t>
  </si>
  <si>
    <r>
      <t>БОГДАНОВА</t>
    </r>
    <r>
      <rPr>
        <sz val="10"/>
        <rFont val="Times New Roman"/>
        <family val="1"/>
        <charset val="204"/>
      </rPr>
      <t xml:space="preserve"> Ксения</t>
    </r>
  </si>
  <si>
    <t>020285</t>
  </si>
  <si>
    <t>искл.</t>
  </si>
  <si>
    <t>Зачёт для детей.</t>
  </si>
  <si>
    <r>
      <t>ГОРБОКОНЬ</t>
    </r>
    <r>
      <rPr>
        <sz val="10"/>
        <rFont val="Times New Roman"/>
        <family val="1"/>
        <charset val="204"/>
      </rPr>
      <t xml:space="preserve"> Любовь, 2008</t>
    </r>
  </si>
  <si>
    <t>000508</t>
  </si>
  <si>
    <r>
      <t>МОГИЛЕВЦЕВА</t>
    </r>
    <r>
      <rPr>
        <sz val="10"/>
        <rFont val="Times New Roman"/>
        <family val="1"/>
        <charset val="204"/>
      </rPr>
      <t xml:space="preserve"> Мария, 2007</t>
    </r>
  </si>
  <si>
    <r>
      <t>ЗОЛОТНИК-12</t>
    </r>
    <r>
      <rPr>
        <sz val="10"/>
        <rFont val="Times New Roman"/>
        <family val="1"/>
        <charset val="204"/>
      </rPr>
      <t>, мер., гнед., полукр., Зеллоби, ПКФ, Карцево</t>
    </r>
  </si>
  <si>
    <t>016273</t>
  </si>
  <si>
    <t>Фурсова Е.</t>
  </si>
  <si>
    <r>
      <t xml:space="preserve">ПОПОВА </t>
    </r>
    <r>
      <rPr>
        <sz val="10"/>
        <rFont val="Times New Roman"/>
        <family val="1"/>
        <charset val="204"/>
      </rPr>
      <t>Кира, 2010</t>
    </r>
  </si>
  <si>
    <r>
      <t xml:space="preserve">ФИГАРО-04, </t>
    </r>
    <r>
      <rPr>
        <sz val="10"/>
        <rFont val="Times New Roman"/>
        <family val="1"/>
        <charset val="204"/>
      </rPr>
      <t>жеребец, вор. рус.верх., Фокус, КСК "Риат"</t>
    </r>
  </si>
  <si>
    <r>
      <t xml:space="preserve">АЛЬ-ДЖИБУРИ </t>
    </r>
    <r>
      <rPr>
        <sz val="10"/>
        <rFont val="Times New Roman"/>
        <family val="1"/>
        <charset val="204"/>
      </rPr>
      <t>Ксения, 2008</t>
    </r>
  </si>
  <si>
    <r>
      <t>ПАНДА-14</t>
    </r>
    <r>
      <rPr>
        <sz val="10"/>
        <rFont val="Times New Roman"/>
        <family val="1"/>
        <charset val="204"/>
      </rPr>
      <t>, коб., гнед., полукр., неизв., Россия</t>
    </r>
  </si>
  <si>
    <t>023756</t>
  </si>
  <si>
    <t>Флоринская Н.</t>
  </si>
  <si>
    <t>КК "ПониманиЯ", МО</t>
  </si>
  <si>
    <r>
      <t>ЧУФРИНОВА</t>
    </r>
    <r>
      <rPr>
        <sz val="10"/>
        <rFont val="Times New Roman"/>
        <family val="1"/>
        <charset val="204"/>
      </rPr>
      <t xml:space="preserve"> София, 2010</t>
    </r>
  </si>
  <si>
    <t>024510</t>
  </si>
  <si>
    <t>Зачёт для детей на пони</t>
  </si>
  <si>
    <r>
      <rPr>
        <b/>
        <sz val="10"/>
        <rFont val="Times New Roman"/>
        <family val="1"/>
        <charset val="204"/>
      </rPr>
      <t>РОНДОС ДЖЕНТЕЛЬМЕН-11</t>
    </r>
    <r>
      <rPr>
        <sz val="10"/>
        <rFont val="Times New Roman"/>
        <family val="1"/>
        <charset val="204"/>
      </rPr>
      <t>, жеребец, сол. уэльс.пони, Кэдленвэлли Голдстар, Нидерланды</t>
    </r>
  </si>
  <si>
    <t>015547</t>
  </si>
  <si>
    <t>ПРЕДВАРИТЕЛЬНЫЙ ПРИЗ В. ДЕТИ</t>
  </si>
  <si>
    <r>
      <t xml:space="preserve">ЧИКВИТА-15, </t>
    </r>
    <r>
      <rPr>
        <sz val="10"/>
        <rFont val="Times New Roman"/>
        <family val="1"/>
        <charset val="204"/>
      </rPr>
      <t>коб., рыж., ганн., Чикаго, К/З "Георгенбург"</t>
    </r>
  </si>
  <si>
    <r>
      <rPr>
        <b/>
        <sz val="12"/>
        <rFont val="Times New Roman"/>
        <family val="1"/>
        <charset val="204"/>
      </rPr>
      <t xml:space="preserve">Судьи: С - </t>
    </r>
    <r>
      <rPr>
        <sz val="12"/>
        <rFont val="Times New Roman"/>
        <family val="1"/>
        <charset val="204"/>
      </rPr>
      <t>Ашихмина Е.А. (ВК, Московская обл.), Цветаева С.Н. (ВК, г.Московская обл.), Помазанова О., (ВК, г.Московская обл.).</t>
    </r>
  </si>
  <si>
    <t>III</t>
  </si>
  <si>
    <t>2юн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</si>
</sst>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Arial"/>
      <family val="2"/>
      <charset val="204"/>
    </font>
    <font>
      <b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Arial Cyr"/>
      <family val="2"/>
    </font>
    <font>
      <b/>
      <sz val="10"/>
      <color theme="1"/>
      <name val="Times New Roman"/>
      <family val="1"/>
      <charset val="204"/>
    </font>
    <font>
      <sz val="14"/>
      <name val="Arial"/>
      <family val="2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4">
    <xf numFmtId="0" fontId="0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3" fillId="0" borderId="0"/>
    <xf numFmtId="0" fontId="14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" fillId="0" borderId="0"/>
    <xf numFmtId="0" fontId="25" fillId="0" borderId="0"/>
    <xf numFmtId="0" fontId="8" fillId="0" borderId="0"/>
    <xf numFmtId="0" fontId="27" fillId="0" borderId="0"/>
    <xf numFmtId="0" fontId="2" fillId="0" borderId="0"/>
    <xf numFmtId="0" fontId="21" fillId="0" borderId="0"/>
    <xf numFmtId="0" fontId="8" fillId="0" borderId="0"/>
    <xf numFmtId="0" fontId="21" fillId="0" borderId="0"/>
  </cellStyleXfs>
  <cellXfs count="205">
    <xf numFmtId="0" fontId="0" fillId="0" borderId="0" xfId="0"/>
    <xf numFmtId="0" fontId="2" fillId="0" borderId="0" xfId="1"/>
    <xf numFmtId="0" fontId="5" fillId="0" borderId="1" xfId="1" applyFont="1" applyBorder="1" applyAlignment="1"/>
    <xf numFmtId="0" fontId="6" fillId="0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0" xfId="1" applyAlignment="1"/>
    <xf numFmtId="0" fontId="6" fillId="0" borderId="2" xfId="3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left" vertical="center" wrapText="1"/>
    </xf>
    <xf numFmtId="49" fontId="10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4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left" vertical="center" wrapText="1"/>
    </xf>
    <xf numFmtId="49" fontId="11" fillId="0" borderId="2" xfId="1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textRotation="90" wrapText="1"/>
    </xf>
    <xf numFmtId="165" fontId="9" fillId="0" borderId="2" xfId="1" applyNumberFormat="1" applyFont="1" applyBorder="1" applyAlignment="1">
      <alignment horizontal="center" vertical="center"/>
    </xf>
    <xf numFmtId="0" fontId="9" fillId="0" borderId="2" xfId="6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center" vertical="center"/>
    </xf>
    <xf numFmtId="0" fontId="6" fillId="0" borderId="2" xfId="7" applyFont="1" applyFill="1" applyBorder="1" applyAlignment="1">
      <alignment horizontal="left" vertical="center" wrapText="1"/>
    </xf>
    <xf numFmtId="0" fontId="2" fillId="0" borderId="0" xfId="1" applyFill="1"/>
    <xf numFmtId="0" fontId="7" fillId="0" borderId="0" xfId="1" applyFont="1" applyAlignment="1">
      <alignment vertical="top"/>
    </xf>
    <xf numFmtId="0" fontId="5" fillId="0" borderId="0" xfId="1" applyFont="1" applyFill="1" applyBorder="1" applyAlignment="1">
      <alignment horizontal="left" vertical="top"/>
    </xf>
    <xf numFmtId="0" fontId="2" fillId="0" borderId="0" xfId="1" applyFill="1" applyAlignment="1">
      <alignment vertical="top"/>
    </xf>
    <xf numFmtId="0" fontId="5" fillId="0" borderId="0" xfId="1" applyFont="1" applyFill="1" applyAlignment="1">
      <alignment vertical="top"/>
    </xf>
    <xf numFmtId="0" fontId="7" fillId="0" borderId="0" xfId="1" applyFont="1" applyFill="1" applyAlignment="1">
      <alignment vertical="top"/>
    </xf>
    <xf numFmtId="0" fontId="5" fillId="0" borderId="0" xfId="1" applyFont="1" applyFill="1" applyAlignment="1">
      <alignment horizontal="left" vertical="top"/>
    </xf>
    <xf numFmtId="0" fontId="6" fillId="0" borderId="0" xfId="1" applyFont="1" applyAlignment="1">
      <alignment vertical="top"/>
    </xf>
    <xf numFmtId="0" fontId="2" fillId="0" borderId="0" xfId="1" applyAlignment="1">
      <alignment vertical="top"/>
    </xf>
    <xf numFmtId="0" fontId="6" fillId="0" borderId="0" xfId="1" applyFont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Alignment="1"/>
    <xf numFmtId="0" fontId="7" fillId="0" borderId="0" xfId="1" applyFont="1" applyFill="1" applyAlignment="1"/>
    <xf numFmtId="0" fontId="5" fillId="0" borderId="0" xfId="1" applyFont="1" applyFill="1" applyAlignment="1">
      <alignment horizontal="left"/>
    </xf>
    <xf numFmtId="0" fontId="15" fillId="0" borderId="0" xfId="1" applyFont="1" applyAlignment="1">
      <alignment vertical="top"/>
    </xf>
    <xf numFmtId="0" fontId="18" fillId="0" borderId="0" xfId="1" applyFont="1"/>
    <xf numFmtId="0" fontId="5" fillId="0" borderId="0" xfId="2" applyFont="1" applyAlignment="1"/>
    <xf numFmtId="0" fontId="5" fillId="0" borderId="0" xfId="2" applyFont="1" applyFill="1" applyAlignment="1">
      <alignment wrapText="1"/>
    </xf>
    <xf numFmtId="0" fontId="5" fillId="0" borderId="0" xfId="2" applyFont="1" applyFill="1" applyBorder="1" applyAlignment="1">
      <alignment horizontal="left"/>
    </xf>
    <xf numFmtId="0" fontId="7" fillId="0" borderId="0" xfId="2" applyFont="1" applyFill="1" applyAlignment="1">
      <alignment horizontal="left"/>
    </xf>
    <xf numFmtId="0" fontId="7" fillId="0" borderId="0" xfId="1" applyFont="1" applyAlignment="1"/>
    <xf numFmtId="0" fontId="15" fillId="0" borderId="0" xfId="1" applyFont="1" applyAlignment="1"/>
    <xf numFmtId="0" fontId="7" fillId="0" borderId="7" xfId="2" applyFont="1" applyBorder="1" applyAlignment="1">
      <alignment horizontal="center" vertical="center" textRotation="90"/>
    </xf>
    <xf numFmtId="0" fontId="7" fillId="0" borderId="7" xfId="2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4" fillId="0" borderId="14" xfId="1" applyFont="1" applyBorder="1" applyAlignment="1">
      <alignment vertical="center"/>
    </xf>
    <xf numFmtId="0" fontId="9" fillId="0" borderId="2" xfId="9" applyFont="1" applyFill="1" applyBorder="1" applyAlignment="1">
      <alignment horizontal="left" vertical="center" wrapText="1"/>
    </xf>
    <xf numFmtId="49" fontId="11" fillId="0" borderId="2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9" fillId="0" borderId="2" xfId="10" applyFont="1" applyFill="1" applyBorder="1" applyAlignment="1" applyProtection="1">
      <alignment horizontal="left" vertical="center" wrapText="1"/>
      <protection locked="0"/>
    </xf>
    <xf numFmtId="0" fontId="11" fillId="0" borderId="2" xfId="1" applyFont="1" applyBorder="1" applyAlignment="1">
      <alignment horizontal="center" vertical="center"/>
    </xf>
    <xf numFmtId="164" fontId="7" fillId="0" borderId="2" xfId="2" applyNumberFormat="1" applyFont="1" applyBorder="1" applyAlignment="1">
      <alignment horizontal="center" vertical="center"/>
    </xf>
    <xf numFmtId="165" fontId="7" fillId="0" borderId="2" xfId="2" applyNumberFormat="1" applyFont="1" applyBorder="1" applyAlignment="1">
      <alignment horizontal="center" vertical="center"/>
    </xf>
    <xf numFmtId="0" fontId="20" fillId="0" borderId="2" xfId="3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165" fontId="5" fillId="0" borderId="2" xfId="2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2" xfId="11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0" fontId="9" fillId="0" borderId="2" xfId="12" applyFont="1" applyFill="1" applyBorder="1" applyAlignment="1" applyProtection="1">
      <alignment horizontal="left" vertical="center" wrapText="1"/>
      <protection locked="0"/>
    </xf>
    <xf numFmtId="0" fontId="9" fillId="0" borderId="2" xfId="1" applyFont="1" applyFill="1" applyBorder="1" applyAlignment="1">
      <alignment horizontal="left" vertical="center" wrapText="1"/>
    </xf>
    <xf numFmtId="0" fontId="9" fillId="0" borderId="2" xfId="13" applyFont="1" applyFill="1" applyBorder="1" applyAlignment="1">
      <alignment horizontal="left" vertical="center" wrapText="1"/>
    </xf>
    <xf numFmtId="0" fontId="9" fillId="0" borderId="2" xfId="14" applyFont="1" applyFill="1" applyBorder="1" applyAlignment="1" applyProtection="1">
      <alignment horizontal="left" vertical="center" wrapText="1"/>
      <protection locked="0"/>
    </xf>
    <xf numFmtId="49" fontId="10" fillId="0" borderId="2" xfId="15" applyNumberFormat="1" applyFont="1" applyFill="1" applyBorder="1" applyAlignment="1">
      <alignment horizontal="center" vertical="center" wrapText="1"/>
    </xf>
    <xf numFmtId="0" fontId="6" fillId="0" borderId="2" xfId="14" applyFont="1" applyFill="1" applyBorder="1" applyAlignment="1" applyProtection="1">
      <alignment horizontal="center" vertical="center" wrapText="1"/>
      <protection locked="0"/>
    </xf>
    <xf numFmtId="49" fontId="10" fillId="0" borderId="2" xfId="11" applyNumberFormat="1" applyFont="1" applyFill="1" applyBorder="1" applyAlignment="1">
      <alignment horizontal="center" vertical="center" wrapText="1"/>
    </xf>
    <xf numFmtId="0" fontId="10" fillId="0" borderId="2" xfId="9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9" fillId="0" borderId="0" xfId="16" applyFont="1" applyFill="1" applyBorder="1" applyAlignment="1" applyProtection="1">
      <alignment vertical="center" wrapText="1"/>
      <protection locked="0"/>
    </xf>
    <xf numFmtId="0" fontId="6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 applyProtection="1">
      <alignment horizontal="left" vertical="center" wrapText="1"/>
      <protection locked="0"/>
    </xf>
    <xf numFmtId="49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6" applyFont="1" applyFill="1" applyBorder="1" applyAlignment="1" applyProtection="1">
      <alignment horizontal="center" vertical="center" wrapText="1"/>
      <protection locked="0"/>
    </xf>
    <xf numFmtId="0" fontId="6" fillId="0" borderId="0" xfId="2" applyNumberFormat="1" applyFont="1" applyBorder="1" applyAlignment="1">
      <alignment horizontal="center" vertical="center"/>
    </xf>
    <xf numFmtId="165" fontId="6" fillId="0" borderId="0" xfId="2" applyNumberFormat="1" applyFont="1" applyBorder="1" applyAlignment="1">
      <alignment horizontal="center" vertical="center"/>
    </xf>
    <xf numFmtId="0" fontId="2" fillId="0" borderId="0" xfId="2" applyBorder="1" applyAlignment="1">
      <alignment vertical="center"/>
    </xf>
    <xf numFmtId="165" fontId="9" fillId="0" borderId="0" xfId="2" applyNumberFormat="1" applyFont="1" applyBorder="1" applyAlignment="1">
      <alignment horizontal="center" vertical="center"/>
    </xf>
    <xf numFmtId="0" fontId="3" fillId="0" borderId="0" xfId="1" applyFont="1" applyAlignment="1">
      <alignment vertical="top"/>
    </xf>
    <xf numFmtId="0" fontId="4" fillId="0" borderId="0" xfId="1" applyFont="1" applyFill="1" applyBorder="1" applyAlignment="1">
      <alignment horizontal="left" vertical="top"/>
    </xf>
    <xf numFmtId="0" fontId="4" fillId="0" borderId="0" xfId="1" applyFont="1" applyFill="1" applyAlignment="1">
      <alignment vertical="top"/>
    </xf>
    <xf numFmtId="0" fontId="3" fillId="0" borderId="0" xfId="1" applyFont="1" applyFill="1" applyAlignment="1">
      <alignment vertical="top"/>
    </xf>
    <xf numFmtId="0" fontId="4" fillId="0" borderId="0" xfId="1" applyFont="1" applyFill="1" applyAlignment="1">
      <alignment horizontal="left" vertical="top"/>
    </xf>
    <xf numFmtId="0" fontId="22" fillId="0" borderId="0" xfId="1" applyFont="1" applyAlignment="1"/>
    <xf numFmtId="0" fontId="22" fillId="0" borderId="0" xfId="1" applyFont="1" applyAlignment="1">
      <alignment vertical="top"/>
    </xf>
    <xf numFmtId="0" fontId="3" fillId="0" borderId="0" xfId="1" applyFont="1" applyAlignment="1"/>
    <xf numFmtId="0" fontId="4" fillId="0" borderId="0" xfId="1" applyFont="1" applyFill="1" applyBorder="1" applyAlignment="1">
      <alignment horizontal="left"/>
    </xf>
    <xf numFmtId="0" fontId="4" fillId="0" borderId="0" xfId="1" applyFont="1" applyFill="1" applyAlignment="1"/>
    <xf numFmtId="0" fontId="3" fillId="0" borderId="0" xfId="1" applyFont="1" applyFill="1" applyAlignment="1"/>
    <xf numFmtId="0" fontId="4" fillId="0" borderId="0" xfId="1" applyFont="1" applyFill="1" applyAlignment="1">
      <alignment horizontal="left"/>
    </xf>
    <xf numFmtId="0" fontId="22" fillId="0" borderId="0" xfId="1" applyFont="1"/>
    <xf numFmtId="0" fontId="2" fillId="0" borderId="0" xfId="1" applyFont="1" applyFill="1"/>
    <xf numFmtId="0" fontId="2" fillId="0" borderId="0" xfId="1" applyFont="1"/>
    <xf numFmtId="0" fontId="5" fillId="0" borderId="0" xfId="2" applyFont="1" applyFill="1" applyAlignment="1"/>
    <xf numFmtId="0" fontId="7" fillId="0" borderId="20" xfId="2" applyFont="1" applyBorder="1" applyAlignment="1">
      <alignment horizontal="center" vertical="center" textRotation="90"/>
    </xf>
    <xf numFmtId="0" fontId="7" fillId="0" borderId="20" xfId="2" applyFont="1" applyBorder="1" applyAlignment="1">
      <alignment horizontal="center" vertical="center"/>
    </xf>
    <xf numFmtId="0" fontId="9" fillId="0" borderId="2" xfId="8" applyFont="1" applyFill="1" applyBorder="1" applyAlignment="1" applyProtection="1">
      <alignment vertical="center" wrapText="1"/>
      <protection locked="0"/>
    </xf>
    <xf numFmtId="49" fontId="10" fillId="0" borderId="2" xfId="17" applyNumberFormat="1" applyFont="1" applyFill="1" applyBorder="1" applyAlignment="1">
      <alignment horizontal="center" vertical="center" wrapText="1"/>
    </xf>
    <xf numFmtId="164" fontId="6" fillId="0" borderId="2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0" fontId="26" fillId="0" borderId="2" xfId="3" applyFont="1" applyFill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165" fontId="9" fillId="0" borderId="2" xfId="2" applyNumberFormat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2" xfId="7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vertical="center" wrapText="1"/>
    </xf>
    <xf numFmtId="49" fontId="10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0" fontId="9" fillId="0" borderId="2" xfId="18" applyFont="1" applyFill="1" applyBorder="1" applyAlignment="1" applyProtection="1">
      <alignment horizontal="left" vertical="center" wrapText="1"/>
      <protection locked="0"/>
    </xf>
    <xf numFmtId="49" fontId="6" fillId="0" borderId="2" xfId="19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28" fillId="0" borderId="2" xfId="14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49" fontId="10" fillId="0" borderId="0" xfId="20" applyNumberFormat="1" applyFont="1" applyFill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164" fontId="6" fillId="0" borderId="0" xfId="2" applyNumberFormat="1" applyFont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6" fillId="0" borderId="0" xfId="1" applyFont="1" applyFill="1" applyAlignment="1"/>
    <xf numFmtId="0" fontId="29" fillId="0" borderId="0" xfId="1" applyFont="1"/>
    <xf numFmtId="0" fontId="2" fillId="0" borderId="1" xfId="1" applyFill="1" applyBorder="1" applyAlignment="1"/>
    <xf numFmtId="0" fontId="2" fillId="0" borderId="1" xfId="1" applyBorder="1" applyAlignment="1"/>
    <xf numFmtId="0" fontId="7" fillId="0" borderId="3" xfId="2" applyFont="1" applyBorder="1" applyAlignment="1">
      <alignment horizontal="center" vertical="center" textRotation="90"/>
    </xf>
    <xf numFmtId="0" fontId="7" fillId="0" borderId="3" xfId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0" fontId="6" fillId="0" borderId="24" xfId="3" applyFont="1" applyFill="1" applyBorder="1" applyAlignment="1">
      <alignment horizontal="center" vertical="center"/>
    </xf>
    <xf numFmtId="0" fontId="31" fillId="0" borderId="2" xfId="14" applyFont="1" applyFill="1" applyBorder="1" applyAlignment="1" applyProtection="1">
      <alignment horizontal="left" vertical="center" wrapText="1"/>
      <protection locked="0"/>
    </xf>
    <xf numFmtId="164" fontId="7" fillId="0" borderId="2" xfId="1" applyNumberFormat="1" applyFont="1" applyFill="1" applyBorder="1" applyAlignment="1">
      <alignment horizontal="center" vertical="center"/>
    </xf>
    <xf numFmtId="0" fontId="20" fillId="0" borderId="17" xfId="3" applyFont="1" applyFill="1" applyBorder="1" applyAlignment="1">
      <alignment horizontal="center" vertical="center"/>
    </xf>
    <xf numFmtId="1" fontId="7" fillId="0" borderId="2" xfId="1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9" fillId="0" borderId="2" xfId="1" applyFont="1" applyFill="1" applyBorder="1" applyAlignment="1" applyProtection="1">
      <alignment horizontal="left" vertical="center" wrapText="1"/>
      <protection locked="0"/>
    </xf>
    <xf numFmtId="0" fontId="9" fillId="0" borderId="2" xfId="21" applyFont="1" applyFill="1" applyBorder="1" applyAlignment="1">
      <alignment horizontal="left" vertical="center" wrapText="1"/>
    </xf>
    <xf numFmtId="0" fontId="9" fillId="0" borderId="2" xfId="19" applyFont="1" applyFill="1" applyBorder="1" applyAlignment="1">
      <alignment horizontal="left" vertical="center" wrapText="1"/>
    </xf>
    <xf numFmtId="0" fontId="9" fillId="0" borderId="2" xfId="22" applyFont="1" applyFill="1" applyBorder="1" applyAlignment="1">
      <alignment horizontal="left" vertical="center" wrapText="1"/>
    </xf>
    <xf numFmtId="0" fontId="6" fillId="0" borderId="2" xfId="7" applyFont="1" applyFill="1" applyBorder="1" applyAlignment="1">
      <alignment horizontal="left" vertical="top" wrapText="1"/>
    </xf>
    <xf numFmtId="0" fontId="9" fillId="0" borderId="2" xfId="23" applyFont="1" applyFill="1" applyBorder="1" applyAlignment="1" applyProtection="1">
      <alignment horizontal="left" vertical="center" wrapText="1"/>
      <protection locked="0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Border="1" applyAlignment="1"/>
    <xf numFmtId="0" fontId="5" fillId="0" borderId="0" xfId="1" applyFont="1" applyFill="1" applyBorder="1" applyAlignment="1"/>
    <xf numFmtId="0" fontId="5" fillId="0" borderId="2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textRotation="90" wrapText="1"/>
    </xf>
    <xf numFmtId="0" fontId="4" fillId="0" borderId="2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textRotation="90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right"/>
    </xf>
    <xf numFmtId="0" fontId="4" fillId="0" borderId="2" xfId="3" applyFont="1" applyFill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9" fillId="0" borderId="2" xfId="1" applyFont="1" applyBorder="1" applyAlignment="1">
      <alignment horizontal="center" vertical="center" textRotation="90" wrapText="1"/>
    </xf>
    <xf numFmtId="0" fontId="19" fillId="0" borderId="3" xfId="1" applyFont="1" applyBorder="1" applyAlignment="1">
      <alignment horizontal="center" vertical="center" textRotation="90" wrapText="1"/>
    </xf>
    <xf numFmtId="0" fontId="19" fillId="0" borderId="5" xfId="1" applyFont="1" applyBorder="1" applyAlignment="1">
      <alignment horizontal="center" vertical="center" textRotation="90" wrapText="1"/>
    </xf>
    <xf numFmtId="0" fontId="5" fillId="0" borderId="7" xfId="2" applyFont="1" applyBorder="1" applyAlignment="1">
      <alignment horizontal="center" vertical="center" textRotation="90" wrapText="1"/>
    </xf>
    <xf numFmtId="0" fontId="5" fillId="0" borderId="12" xfId="2" applyFont="1" applyBorder="1" applyAlignment="1">
      <alignment horizontal="center" vertical="center" textRotation="90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7" fillId="0" borderId="3" xfId="1" applyFont="1" applyBorder="1"/>
    <xf numFmtId="0" fontId="5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/>
    <xf numFmtId="0" fontId="5" fillId="0" borderId="5" xfId="1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2" xfId="8" applyFont="1" applyFill="1" applyBorder="1" applyAlignment="1" applyProtection="1">
      <alignment horizontal="center" vertical="center" textRotation="90" wrapText="1"/>
      <protection locked="0"/>
    </xf>
    <xf numFmtId="0" fontId="5" fillId="0" borderId="3" xfId="8" applyFont="1" applyFill="1" applyBorder="1" applyAlignment="1" applyProtection="1">
      <alignment horizontal="center" vertical="center" textRotation="90" wrapText="1"/>
      <protection locked="0"/>
    </xf>
    <xf numFmtId="0" fontId="5" fillId="0" borderId="7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textRotation="90" wrapText="1"/>
    </xf>
    <xf numFmtId="0" fontId="5" fillId="0" borderId="6" xfId="1" applyFont="1" applyFill="1" applyBorder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right"/>
    </xf>
    <xf numFmtId="0" fontId="5" fillId="0" borderId="17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textRotation="90" wrapText="1"/>
    </xf>
    <xf numFmtId="0" fontId="5" fillId="0" borderId="17" xfId="1" applyFont="1" applyBorder="1" applyAlignment="1">
      <alignment horizontal="center" vertical="center" textRotation="90" wrapText="1"/>
    </xf>
    <xf numFmtId="0" fontId="3" fillId="0" borderId="22" xfId="3" applyFont="1" applyFill="1" applyBorder="1" applyAlignment="1">
      <alignment horizontal="center" vertical="center"/>
    </xf>
    <xf numFmtId="0" fontId="3" fillId="0" borderId="23" xfId="3" applyFont="1" applyFill="1" applyBorder="1" applyAlignment="1">
      <alignment horizontal="center" vertical="center"/>
    </xf>
    <xf numFmtId="0" fontId="3" fillId="0" borderId="14" xfId="3" applyFont="1" applyFill="1" applyBorder="1" applyAlignment="1">
      <alignment horizontal="center" vertical="center"/>
    </xf>
    <xf numFmtId="0" fontId="19" fillId="0" borderId="17" xfId="1" applyFont="1" applyBorder="1" applyAlignment="1">
      <alignment horizontal="center" vertical="center" textRotation="90" wrapText="1"/>
    </xf>
    <xf numFmtId="0" fontId="5" fillId="0" borderId="15" xfId="2" applyFont="1" applyBorder="1" applyAlignment="1">
      <alignment horizontal="center" vertical="center" textRotation="90" wrapText="1"/>
    </xf>
    <xf numFmtId="0" fontId="5" fillId="0" borderId="21" xfId="2" applyFont="1" applyBorder="1" applyAlignment="1">
      <alignment horizontal="center" vertical="center" textRotation="90" wrapText="1"/>
    </xf>
    <xf numFmtId="0" fontId="5" fillId="0" borderId="0" xfId="1" applyFont="1" applyBorder="1" applyAlignment="1">
      <alignment horizontal="center"/>
    </xf>
    <xf numFmtId="0" fontId="5" fillId="0" borderId="16" xfId="2" applyFont="1" applyBorder="1" applyAlignment="1">
      <alignment horizontal="center" vertical="center" textRotation="90" wrapText="1"/>
    </xf>
    <xf numFmtId="0" fontId="5" fillId="0" borderId="16" xfId="2" applyFont="1" applyFill="1" applyBorder="1" applyAlignment="1">
      <alignment horizontal="center" vertical="center" wrapText="1"/>
    </xf>
    <xf numFmtId="0" fontId="7" fillId="0" borderId="17" xfId="1" applyFont="1" applyFill="1" applyBorder="1" applyAlignment="1"/>
    <xf numFmtId="0" fontId="5" fillId="0" borderId="18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15" fillId="0" borderId="3" xfId="1" applyFont="1" applyBorder="1" applyAlignment="1"/>
    <xf numFmtId="0" fontId="7" fillId="0" borderId="2" xfId="1" applyFont="1" applyBorder="1"/>
    <xf numFmtId="0" fontId="5" fillId="0" borderId="1" xfId="1" applyFont="1" applyBorder="1" applyAlignment="1">
      <alignment horizontal="left"/>
    </xf>
    <xf numFmtId="0" fontId="5" fillId="0" borderId="3" xfId="1" applyFont="1" applyFill="1" applyBorder="1" applyAlignment="1">
      <alignment horizontal="center" vertical="center" textRotation="90" wrapText="1"/>
    </xf>
    <xf numFmtId="0" fontId="3" fillId="0" borderId="0" xfId="1" applyFont="1" applyAlignment="1">
      <alignment horizontal="center" vertical="center" wrapText="1"/>
    </xf>
  </cellXfs>
  <cellStyles count="24">
    <cellStyle name="Обычный" xfId="0" builtinId="0"/>
    <cellStyle name="Обычный 2 2" xfId="1"/>
    <cellStyle name="Обычный 2 2 2" xfId="10"/>
    <cellStyle name="Обычный 2 2 3" xfId="14"/>
    <cellStyle name="Обычный 2 3 2" xfId="12"/>
    <cellStyle name="Обычный 3" xfId="2"/>
    <cellStyle name="Обычный 3 2" xfId="19"/>
    <cellStyle name="Обычный 4" xfId="3"/>
    <cellStyle name="Обычный 4 2 2" xfId="18"/>
    <cellStyle name="Обычный 6 3" xfId="13"/>
    <cellStyle name="Обычный_Выездка ноябрь 2010 г. 2 2 2" xfId="9"/>
    <cellStyle name="Обычный_Выездка ноябрь 2010 г. 2 2 2 2 2" xfId="22"/>
    <cellStyle name="Обычный_Детские выездка.xls5_старт фаворит" xfId="20"/>
    <cellStyle name="Обычный_конкур f 2" xfId="7"/>
    <cellStyle name="Обычный_конкур1" xfId="16"/>
    <cellStyle name="Обычный_Лист Microsoft Excel" xfId="8"/>
    <cellStyle name="Обычный_Лист1 2" xfId="17"/>
    <cellStyle name="Обычный_Лист1 2 2 2" xfId="4"/>
    <cellStyle name="Обычный_Нижний-10" xfId="11"/>
    <cellStyle name="Обычный_ПРИМЕРЫ ТЕХ.РЕЗУЛЬТАТОВ - Конкур" xfId="23"/>
    <cellStyle name="Обычный_Россия (В) юниоры" xfId="15"/>
    <cellStyle name="Обычный_Стартовый по выездке" xfId="21"/>
    <cellStyle name="Обычный_Тех.рез.езда молод.лош." xfId="6"/>
    <cellStyle name="Обычный_ЧМ выездка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15240</xdr:rowOff>
    </xdr:from>
    <xdr:to>
      <xdr:col>3</xdr:col>
      <xdr:colOff>411480</xdr:colOff>
      <xdr:row>3</xdr:row>
      <xdr:rowOff>0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5240"/>
          <a:ext cx="241554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876300</xdr:colOff>
      <xdr:row>0</xdr:row>
      <xdr:rowOff>0</xdr:rowOff>
    </xdr:from>
    <xdr:to>
      <xdr:col>15</xdr:col>
      <xdr:colOff>563880</xdr:colOff>
      <xdr:row>3</xdr:row>
      <xdr:rowOff>160020</xdr:rowOff>
    </xdr:to>
    <xdr:pic>
      <xdr:nvPicPr>
        <xdr:cNvPr id="3" name="Рисунок 1" descr="Logo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0"/>
          <a:ext cx="153924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0</xdr:row>
      <xdr:rowOff>0</xdr:rowOff>
    </xdr:from>
    <xdr:to>
      <xdr:col>21</xdr:col>
      <xdr:colOff>571500</xdr:colOff>
      <xdr:row>3</xdr:row>
      <xdr:rowOff>121920</xdr:rowOff>
    </xdr:to>
    <xdr:pic>
      <xdr:nvPicPr>
        <xdr:cNvPr id="2" name="Рисунок 1" descr="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8480" y="0"/>
          <a:ext cx="147828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15240</xdr:rowOff>
    </xdr:from>
    <xdr:to>
      <xdr:col>5</xdr:col>
      <xdr:colOff>91440</xdr:colOff>
      <xdr:row>3</xdr:row>
      <xdr:rowOff>0</xdr:rowOff>
    </xdr:to>
    <xdr:pic>
      <xdr:nvPicPr>
        <xdr:cNvPr id="3" name="Рисунок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"/>
          <a:ext cx="241554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7620</xdr:rowOff>
    </xdr:from>
    <xdr:to>
      <xdr:col>5</xdr:col>
      <xdr:colOff>91440</xdr:colOff>
      <xdr:row>2</xdr:row>
      <xdr:rowOff>304800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"/>
          <a:ext cx="241554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290008</xdr:colOff>
      <xdr:row>0</xdr:row>
      <xdr:rowOff>44823</xdr:rowOff>
    </xdr:from>
    <xdr:to>
      <xdr:col>21</xdr:col>
      <xdr:colOff>419100</xdr:colOff>
      <xdr:row>3</xdr:row>
      <xdr:rowOff>220083</xdr:rowOff>
    </xdr:to>
    <xdr:pic>
      <xdr:nvPicPr>
        <xdr:cNvPr id="2" name="Рисунок 1" descr="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508" y="44823"/>
          <a:ext cx="1546412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7620</xdr:rowOff>
    </xdr:from>
    <xdr:to>
      <xdr:col>4</xdr:col>
      <xdr:colOff>396240</xdr:colOff>
      <xdr:row>2</xdr:row>
      <xdr:rowOff>304800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"/>
          <a:ext cx="240792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138056</xdr:rowOff>
    </xdr:from>
    <xdr:to>
      <xdr:col>3</xdr:col>
      <xdr:colOff>170330</xdr:colOff>
      <xdr:row>4</xdr:row>
      <xdr:rowOff>5162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138056"/>
          <a:ext cx="2060986" cy="78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430304</xdr:colOff>
      <xdr:row>0</xdr:row>
      <xdr:rowOff>35859</xdr:rowOff>
    </xdr:from>
    <xdr:to>
      <xdr:col>19</xdr:col>
      <xdr:colOff>131332</xdr:colOff>
      <xdr:row>4</xdr:row>
      <xdr:rowOff>150100</xdr:rowOff>
    </xdr:to>
    <xdr:pic>
      <xdr:nvPicPr>
        <xdr:cNvPr id="3" name="Рисунок 2" descr="Logo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2164" y="35859"/>
          <a:ext cx="1453628" cy="102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15"/>
  <sheetViews>
    <sheetView view="pageBreakPreview" zoomScaleNormal="100" zoomScaleSheetLayoutView="100" workbookViewId="0">
      <selection activeCell="A9" sqref="A9:P9"/>
    </sheetView>
  </sheetViews>
  <sheetFormatPr defaultColWidth="9.109375" defaultRowHeight="13.2" x14ac:dyDescent="0.25"/>
  <cols>
    <col min="1" max="1" width="4.6640625" style="1" customWidth="1"/>
    <col min="2" max="2" width="24.6640625" style="21" customWidth="1"/>
    <col min="3" max="3" width="8.6640625" style="21" hidden="1" customWidth="1"/>
    <col min="4" max="4" width="6.6640625" style="21" customWidth="1"/>
    <col min="5" max="5" width="36.6640625" style="21" customWidth="1"/>
    <col min="6" max="6" width="8.6640625" style="21" hidden="1" customWidth="1"/>
    <col min="7" max="7" width="17.6640625" style="21" hidden="1" customWidth="1"/>
    <col min="8" max="8" width="22.6640625" style="21" customWidth="1"/>
    <col min="9" max="13" width="13.6640625" style="1" customWidth="1"/>
    <col min="14" max="14" width="4.6640625" style="1" customWidth="1"/>
    <col min="15" max="16" width="8.6640625" style="1" customWidth="1"/>
    <col min="17" max="17" width="6.6640625" style="1" hidden="1" customWidth="1"/>
    <col min="18" max="16384" width="9.109375" style="1"/>
  </cols>
  <sheetData>
    <row r="1" spans="1:23" ht="24.9" customHeight="1" x14ac:dyDescent="0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23" ht="24.9" customHeight="1" x14ac:dyDescent="0.25">
      <c r="A2" s="152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23" ht="24.9" customHeight="1" x14ac:dyDescent="0.25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23" ht="24.9" customHeight="1" x14ac:dyDescent="0.25">
      <c r="A4" s="151" t="s">
        <v>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1:23" ht="24.9" customHeight="1" x14ac:dyDescent="0.25">
      <c r="A5" s="151" t="s">
        <v>189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23" ht="24.9" customHeight="1" x14ac:dyDescent="0.25">
      <c r="A6" s="143" t="s">
        <v>4</v>
      </c>
      <c r="B6" s="144"/>
      <c r="C6" s="144"/>
      <c r="D6" s="144"/>
      <c r="E6" s="144"/>
      <c r="F6" s="3"/>
      <c r="G6" s="3"/>
      <c r="H6" s="3"/>
      <c r="I6" s="4"/>
      <c r="J6" s="4"/>
      <c r="K6" s="4"/>
      <c r="L6" s="4"/>
      <c r="M6" s="153" t="s">
        <v>5</v>
      </c>
      <c r="N6" s="153"/>
      <c r="O6" s="153"/>
      <c r="P6" s="153"/>
    </row>
    <row r="7" spans="1:23" s="5" customFormat="1" ht="30" customHeight="1" x14ac:dyDescent="0.25">
      <c r="A7" s="149" t="s">
        <v>6</v>
      </c>
      <c r="B7" s="148" t="s">
        <v>7</v>
      </c>
      <c r="C7" s="148" t="s">
        <v>8</v>
      </c>
      <c r="D7" s="150" t="s">
        <v>9</v>
      </c>
      <c r="E7" s="148" t="s">
        <v>10</v>
      </c>
      <c r="F7" s="148" t="s">
        <v>8</v>
      </c>
      <c r="G7" s="148" t="s">
        <v>11</v>
      </c>
      <c r="H7" s="148" t="s">
        <v>12</v>
      </c>
      <c r="I7" s="145" t="s">
        <v>13</v>
      </c>
      <c r="J7" s="145" t="s">
        <v>14</v>
      </c>
      <c r="K7" s="145" t="s">
        <v>15</v>
      </c>
      <c r="L7" s="145" t="s">
        <v>16</v>
      </c>
      <c r="M7" s="145" t="s">
        <v>17</v>
      </c>
      <c r="N7" s="146" t="s">
        <v>18</v>
      </c>
      <c r="O7" s="145" t="s">
        <v>19</v>
      </c>
      <c r="P7" s="145" t="s">
        <v>20</v>
      </c>
      <c r="Q7" s="1"/>
    </row>
    <row r="8" spans="1:23" ht="30" customHeight="1" x14ac:dyDescent="0.25">
      <c r="A8" s="149"/>
      <c r="B8" s="148"/>
      <c r="C8" s="148"/>
      <c r="D8" s="148"/>
      <c r="E8" s="148"/>
      <c r="F8" s="148"/>
      <c r="G8" s="148"/>
      <c r="H8" s="148"/>
      <c r="I8" s="145"/>
      <c r="J8" s="145"/>
      <c r="K8" s="145"/>
      <c r="L8" s="145"/>
      <c r="M8" s="145"/>
      <c r="N8" s="146"/>
      <c r="O8" s="145"/>
      <c r="P8" s="145"/>
    </row>
    <row r="9" spans="1:23" ht="24.9" customHeight="1" x14ac:dyDescent="0.25">
      <c r="A9" s="147" t="s">
        <v>21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</row>
    <row r="10" spans="1:23" ht="32.1" customHeight="1" x14ac:dyDescent="0.25">
      <c r="A10" s="6">
        <v>1</v>
      </c>
      <c r="B10" s="7" t="s">
        <v>22</v>
      </c>
      <c r="C10" s="8" t="s">
        <v>23</v>
      </c>
      <c r="D10" s="9" t="s">
        <v>24</v>
      </c>
      <c r="E10" s="10" t="s">
        <v>25</v>
      </c>
      <c r="F10" s="11"/>
      <c r="G10" s="12"/>
      <c r="H10" s="13" t="s">
        <v>26</v>
      </c>
      <c r="I10" s="14">
        <v>7.7</v>
      </c>
      <c r="J10" s="14">
        <v>7.9</v>
      </c>
      <c r="K10" s="14">
        <v>7.6</v>
      </c>
      <c r="L10" s="14">
        <v>7</v>
      </c>
      <c r="M10" s="15">
        <v>7.7</v>
      </c>
      <c r="N10" s="16"/>
      <c r="O10" s="14">
        <f>I10+J10+K10+L10+M10</f>
        <v>37.900000000000006</v>
      </c>
      <c r="P10" s="17">
        <f>O10*2</f>
        <v>75.800000000000011</v>
      </c>
    </row>
    <row r="11" spans="1:23" ht="24.9" customHeight="1" x14ac:dyDescent="0.25">
      <c r="A11" s="147" t="s">
        <v>27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</row>
    <row r="12" spans="1:23" ht="32.1" customHeight="1" x14ac:dyDescent="0.25">
      <c r="A12" s="6"/>
      <c r="B12" s="18" t="s">
        <v>28</v>
      </c>
      <c r="C12" s="11" t="s">
        <v>29</v>
      </c>
      <c r="D12" s="19" t="s">
        <v>30</v>
      </c>
      <c r="E12" s="20" t="s">
        <v>31</v>
      </c>
      <c r="F12" s="11"/>
      <c r="G12" s="12"/>
      <c r="H12" s="13" t="s">
        <v>32</v>
      </c>
      <c r="I12" s="14">
        <v>6.2</v>
      </c>
      <c r="J12" s="14">
        <v>6.4</v>
      </c>
      <c r="K12" s="14">
        <v>6</v>
      </c>
      <c r="L12" s="14">
        <v>6.2</v>
      </c>
      <c r="M12" s="15">
        <v>6.2</v>
      </c>
      <c r="N12" s="16"/>
      <c r="O12" s="14">
        <f>I12+J12+K12+L12+M12</f>
        <v>31</v>
      </c>
      <c r="P12" s="17">
        <f>O12*2</f>
        <v>62</v>
      </c>
    </row>
    <row r="13" spans="1:23" ht="24.9" customHeight="1" x14ac:dyDescent="0.25"/>
    <row r="14" spans="1:23" s="29" customFormat="1" ht="24.9" customHeight="1" x14ac:dyDescent="0.3">
      <c r="A14" s="22"/>
      <c r="B14" s="23" t="s">
        <v>33</v>
      </c>
      <c r="C14" s="24"/>
      <c r="D14" s="24"/>
      <c r="E14" s="25"/>
      <c r="F14" s="26"/>
      <c r="G14" s="26"/>
      <c r="H14" s="27"/>
      <c r="I14" s="26" t="s">
        <v>34</v>
      </c>
      <c r="J14" s="28"/>
      <c r="K14" s="28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3" ht="24.9" customHeight="1" x14ac:dyDescent="0.25">
      <c r="A15" s="30"/>
      <c r="B15" s="31" t="s">
        <v>35</v>
      </c>
      <c r="E15" s="32"/>
      <c r="F15" s="33"/>
      <c r="G15" s="33"/>
      <c r="H15" s="34"/>
      <c r="I15" s="33" t="s">
        <v>36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5"/>
    </row>
  </sheetData>
  <mergeCells count="24">
    <mergeCell ref="M6:P6"/>
    <mergeCell ref="A1:P1"/>
    <mergeCell ref="A2:P2"/>
    <mergeCell ref="A3:P3"/>
    <mergeCell ref="A4:P4"/>
    <mergeCell ref="A5:P5"/>
    <mergeCell ref="A11:P11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M7:M8"/>
    <mergeCell ref="N7:N8"/>
    <mergeCell ref="O7:O8"/>
    <mergeCell ref="P7:P8"/>
    <mergeCell ref="A9:P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24"/>
  <sheetViews>
    <sheetView view="pageBreakPreview" topLeftCell="A7" zoomScale="85" zoomScaleNormal="100" zoomScaleSheetLayoutView="85" workbookViewId="0">
      <selection activeCell="A11" sqref="A11:V11"/>
    </sheetView>
  </sheetViews>
  <sheetFormatPr defaultRowHeight="13.2" x14ac:dyDescent="0.25"/>
  <cols>
    <col min="1" max="1" width="4.6640625" style="1" customWidth="1"/>
    <col min="2" max="2" width="6.6640625" style="1" hidden="1" customWidth="1"/>
    <col min="3" max="3" width="22.5546875" style="21" customWidth="1"/>
    <col min="4" max="4" width="8.6640625" style="21" hidden="1" customWidth="1"/>
    <col min="5" max="5" width="6.6640625" style="21" customWidth="1"/>
    <col min="6" max="6" width="36.6640625" style="21" customWidth="1"/>
    <col min="7" max="7" width="8.6640625" style="21" hidden="1" customWidth="1"/>
    <col min="8" max="8" width="17.6640625" style="21" hidden="1" customWidth="1"/>
    <col min="9" max="9" width="22.6640625" style="21" customWidth="1"/>
    <col min="10" max="10" width="6.6640625" style="1" customWidth="1"/>
    <col min="11" max="11" width="8.6640625" style="1" customWidth="1"/>
    <col min="12" max="12" width="4.6640625" style="1" customWidth="1"/>
    <col min="13" max="13" width="6.6640625" style="1" customWidth="1"/>
    <col min="14" max="14" width="8.6640625" style="1" customWidth="1"/>
    <col min="15" max="15" width="4.6640625" style="1" customWidth="1"/>
    <col min="16" max="16" width="6.6640625" style="1" customWidth="1"/>
    <col min="17" max="17" width="8.6640625" style="1" customWidth="1"/>
    <col min="18" max="20" width="4.6640625" style="1" customWidth="1"/>
    <col min="21" max="21" width="6.6640625" style="1" customWidth="1"/>
    <col min="22" max="22" width="8.6640625" style="1" customWidth="1"/>
    <col min="23" max="23" width="6.6640625" style="1" hidden="1" customWidth="1"/>
    <col min="24" max="16384" width="8.88671875" style="1"/>
  </cols>
  <sheetData>
    <row r="1" spans="1:25" ht="24.9" customHeight="1" x14ac:dyDescent="0.2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</row>
    <row r="2" spans="1:25" s="36" customFormat="1" ht="24.9" customHeight="1" x14ac:dyDescent="0.35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</row>
    <row r="3" spans="1:25" s="36" customFormat="1" ht="24.9" customHeight="1" x14ac:dyDescent="0.35">
      <c r="A3" s="155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</row>
    <row r="4" spans="1:25" ht="24.9" customHeight="1" x14ac:dyDescent="0.25">
      <c r="A4" s="155" t="s">
        <v>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</row>
    <row r="5" spans="1:25" ht="24.9" customHeight="1" x14ac:dyDescent="0.25">
      <c r="A5" s="155" t="s">
        <v>37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</row>
    <row r="6" spans="1:25" s="42" customFormat="1" ht="24.9" customHeight="1" x14ac:dyDescent="0.25">
      <c r="A6" s="37" t="s">
        <v>4</v>
      </c>
      <c r="B6" s="37"/>
      <c r="C6" s="38"/>
      <c r="D6" s="39"/>
      <c r="E6" s="39"/>
      <c r="F6" s="40"/>
      <c r="G6" s="33"/>
      <c r="H6" s="33"/>
      <c r="I6" s="33"/>
      <c r="J6" s="41"/>
      <c r="K6" s="41"/>
      <c r="L6" s="41"/>
      <c r="M6" s="41"/>
      <c r="N6" s="41"/>
      <c r="O6" s="41"/>
      <c r="P6" s="41"/>
      <c r="Q6" s="41"/>
      <c r="R6" s="179" t="s">
        <v>5</v>
      </c>
      <c r="S6" s="179"/>
      <c r="T6" s="179"/>
      <c r="U6" s="179"/>
      <c r="V6" s="179"/>
      <c r="W6" s="179"/>
    </row>
    <row r="7" spans="1:25" ht="20.100000000000001" customHeight="1" x14ac:dyDescent="0.25">
      <c r="A7" s="159" t="s">
        <v>6</v>
      </c>
      <c r="B7" s="172" t="s">
        <v>38</v>
      </c>
      <c r="C7" s="174" t="s">
        <v>7</v>
      </c>
      <c r="D7" s="164" t="s">
        <v>8</v>
      </c>
      <c r="E7" s="176" t="s">
        <v>9</v>
      </c>
      <c r="F7" s="164" t="s">
        <v>10</v>
      </c>
      <c r="G7" s="164" t="s">
        <v>8</v>
      </c>
      <c r="H7" s="164" t="s">
        <v>11</v>
      </c>
      <c r="I7" s="167" t="s">
        <v>12</v>
      </c>
      <c r="J7" s="169" t="s">
        <v>39</v>
      </c>
      <c r="K7" s="170"/>
      <c r="L7" s="171"/>
      <c r="M7" s="169" t="s">
        <v>40</v>
      </c>
      <c r="N7" s="170"/>
      <c r="O7" s="171"/>
      <c r="P7" s="169" t="s">
        <v>41</v>
      </c>
      <c r="Q7" s="170"/>
      <c r="R7" s="171"/>
      <c r="S7" s="156" t="s">
        <v>42</v>
      </c>
      <c r="T7" s="157" t="s">
        <v>43</v>
      </c>
      <c r="U7" s="159" t="s">
        <v>19</v>
      </c>
      <c r="V7" s="161" t="s">
        <v>44</v>
      </c>
      <c r="W7" s="149" t="s">
        <v>45</v>
      </c>
    </row>
    <row r="8" spans="1:25" ht="39.9" customHeight="1" x14ac:dyDescent="0.25">
      <c r="A8" s="160"/>
      <c r="B8" s="173"/>
      <c r="C8" s="175"/>
      <c r="D8" s="165"/>
      <c r="E8" s="177"/>
      <c r="F8" s="166"/>
      <c r="G8" s="165"/>
      <c r="H8" s="166"/>
      <c r="I8" s="168"/>
      <c r="J8" s="43" t="s">
        <v>46</v>
      </c>
      <c r="K8" s="44" t="s">
        <v>47</v>
      </c>
      <c r="L8" s="43" t="s">
        <v>6</v>
      </c>
      <c r="M8" s="43" t="s">
        <v>46</v>
      </c>
      <c r="N8" s="44" t="s">
        <v>47</v>
      </c>
      <c r="O8" s="43" t="s">
        <v>6</v>
      </c>
      <c r="P8" s="43" t="s">
        <v>46</v>
      </c>
      <c r="Q8" s="44" t="s">
        <v>47</v>
      </c>
      <c r="R8" s="43" t="s">
        <v>6</v>
      </c>
      <c r="S8" s="157"/>
      <c r="T8" s="158"/>
      <c r="U8" s="160"/>
      <c r="V8" s="162"/>
      <c r="W8" s="163"/>
      <c r="Y8" s="45"/>
    </row>
    <row r="9" spans="1:25" ht="30" customHeight="1" x14ac:dyDescent="0.25">
      <c r="A9" s="147" t="s">
        <v>48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46"/>
      <c r="Y9" s="45"/>
    </row>
    <row r="10" spans="1:25" ht="32.1" customHeight="1" x14ac:dyDescent="0.25">
      <c r="A10" s="6">
        <f>RANK(V10,$V$10:$V$10,0)</f>
        <v>1</v>
      </c>
      <c r="B10" s="19" t="s">
        <v>49</v>
      </c>
      <c r="C10" s="47" t="s">
        <v>50</v>
      </c>
      <c r="D10" s="48" t="s">
        <v>51</v>
      </c>
      <c r="E10" s="49" t="s">
        <v>30</v>
      </c>
      <c r="F10" s="50" t="s">
        <v>52</v>
      </c>
      <c r="G10" s="48" t="s">
        <v>53</v>
      </c>
      <c r="H10" s="51" t="s">
        <v>54</v>
      </c>
      <c r="I10" s="13" t="s">
        <v>55</v>
      </c>
      <c r="J10" s="52">
        <v>217</v>
      </c>
      <c r="K10" s="53">
        <f>ROUND(J10/3.4,5)</f>
        <v>63.823529999999998</v>
      </c>
      <c r="L10" s="54">
        <f>RANK(K10,K$10:K$10,0)</f>
        <v>1</v>
      </c>
      <c r="M10" s="52">
        <v>207</v>
      </c>
      <c r="N10" s="53">
        <f>ROUND(M10/3.4,5)</f>
        <v>60.882350000000002</v>
      </c>
      <c r="O10" s="54">
        <f>RANK(N10,N$10:N$10,0)</f>
        <v>1</v>
      </c>
      <c r="P10" s="52">
        <v>202.5</v>
      </c>
      <c r="Q10" s="53">
        <f>ROUND(P10/3.4,5)</f>
        <v>59.558819999999997</v>
      </c>
      <c r="R10" s="54">
        <f>RANK(Q10,Q$10:Q$10,0)</f>
        <v>1</v>
      </c>
      <c r="S10" s="55"/>
      <c r="T10" s="55"/>
      <c r="U10" s="52">
        <f>J10+M10+P10</f>
        <v>626.5</v>
      </c>
      <c r="V10" s="56">
        <f t="shared" ref="V10" si="0">(K10+N10+Q10)/3</f>
        <v>61.421566666666671</v>
      </c>
      <c r="W10" s="57"/>
    </row>
    <row r="11" spans="1:25" ht="32.1" customHeight="1" x14ac:dyDescent="0.25">
      <c r="A11" s="154" t="s">
        <v>56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58"/>
    </row>
    <row r="12" spans="1:25" ht="32.1" customHeight="1" x14ac:dyDescent="0.25">
      <c r="A12" s="6">
        <f>RANK(V12,$V$12:$V$12,0)</f>
        <v>1</v>
      </c>
      <c r="B12" s="19" t="s">
        <v>57</v>
      </c>
      <c r="C12" s="59" t="s">
        <v>58</v>
      </c>
      <c r="D12" s="11" t="s">
        <v>59</v>
      </c>
      <c r="E12" s="19" t="s">
        <v>24</v>
      </c>
      <c r="F12" s="10" t="s">
        <v>60</v>
      </c>
      <c r="G12" s="11" t="s">
        <v>61</v>
      </c>
      <c r="H12" s="12" t="s">
        <v>62</v>
      </c>
      <c r="I12" s="13" t="s">
        <v>63</v>
      </c>
      <c r="J12" s="52">
        <v>314</v>
      </c>
      <c r="K12" s="53">
        <f>ROUND(J12/4.6,5)</f>
        <v>68.260869999999997</v>
      </c>
      <c r="L12" s="54">
        <f>RANK(K12,K$12:K$12,0)</f>
        <v>1</v>
      </c>
      <c r="M12" s="52">
        <v>313.5</v>
      </c>
      <c r="N12" s="53">
        <f>ROUND(M12/4.6,5)</f>
        <v>68.152169999999998</v>
      </c>
      <c r="O12" s="54">
        <f>RANK(N12,N$12:N$12,0)</f>
        <v>1</v>
      </c>
      <c r="P12" s="52">
        <v>292.5</v>
      </c>
      <c r="Q12" s="53">
        <f>ROUND(P12/4.6,5)</f>
        <v>63.586959999999998</v>
      </c>
      <c r="R12" s="54">
        <f>RANK(Q12,Q$12:Q$12,0)</f>
        <v>1</v>
      </c>
      <c r="S12" s="55"/>
      <c r="T12" s="55"/>
      <c r="U12" s="52">
        <f>J12+M12+P12</f>
        <v>920</v>
      </c>
      <c r="V12" s="56">
        <f>(K12+N12+Q12)/3</f>
        <v>66.666666666666671</v>
      </c>
      <c r="W12" s="58"/>
    </row>
    <row r="13" spans="1:25" ht="24.9" customHeight="1" x14ac:dyDescent="0.25">
      <c r="A13" s="155" t="s">
        <v>64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</row>
    <row r="14" spans="1:25" ht="32.1" customHeight="1" x14ac:dyDescent="0.25">
      <c r="A14" s="154" t="s">
        <v>65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58"/>
    </row>
    <row r="15" spans="1:25" ht="32.1" customHeight="1" x14ac:dyDescent="0.25">
      <c r="A15" s="6">
        <f>RANK(V15,$V$15:$V$17,0)</f>
        <v>1</v>
      </c>
      <c r="B15" s="49"/>
      <c r="C15" s="7" t="s">
        <v>66</v>
      </c>
      <c r="D15" s="60" t="s">
        <v>67</v>
      </c>
      <c r="E15" s="49" t="s">
        <v>68</v>
      </c>
      <c r="F15" s="20" t="s">
        <v>69</v>
      </c>
      <c r="G15" s="11" t="s">
        <v>70</v>
      </c>
      <c r="H15" s="12" t="s">
        <v>71</v>
      </c>
      <c r="I15" s="13" t="s">
        <v>72</v>
      </c>
      <c r="J15" s="52">
        <v>194.5</v>
      </c>
      <c r="K15" s="53">
        <f>ROUND(J15/3.1,5)</f>
        <v>62.74194</v>
      </c>
      <c r="L15" s="54">
        <f>RANK(K15,K$15:K$17,0)</f>
        <v>1</v>
      </c>
      <c r="M15" s="52">
        <v>193.5</v>
      </c>
      <c r="N15" s="53">
        <f>ROUND(M15/3.1,5)</f>
        <v>62.419350000000001</v>
      </c>
      <c r="O15" s="54">
        <f>RANK(N15,N$15:N$17,0)</f>
        <v>1</v>
      </c>
      <c r="P15" s="52">
        <v>205</v>
      </c>
      <c r="Q15" s="53">
        <f>ROUND(P15/3.1,5)</f>
        <v>66.12903</v>
      </c>
      <c r="R15" s="54">
        <f>RANK(Q15,Q$15:Q$17,0)</f>
        <v>1</v>
      </c>
      <c r="S15" s="55">
        <v>1</v>
      </c>
      <c r="T15" s="55"/>
      <c r="U15" s="52">
        <f>J15+M15+P15</f>
        <v>593</v>
      </c>
      <c r="V15" s="56">
        <f>(K15+N15+Q15)/3</f>
        <v>63.763440000000003</v>
      </c>
      <c r="W15" s="58"/>
    </row>
    <row r="16" spans="1:25" ht="32.1" customHeight="1" x14ac:dyDescent="0.25">
      <c r="A16" s="6">
        <f>RANK(V16,$V$15:$V$17,0)</f>
        <v>2</v>
      </c>
      <c r="B16" s="49" t="s">
        <v>73</v>
      </c>
      <c r="C16" s="61" t="s">
        <v>74</v>
      </c>
      <c r="D16" s="11" t="s">
        <v>75</v>
      </c>
      <c r="E16" s="19" t="s">
        <v>68</v>
      </c>
      <c r="F16" s="20" t="s">
        <v>76</v>
      </c>
      <c r="G16" s="11" t="s">
        <v>77</v>
      </c>
      <c r="H16" s="12" t="s">
        <v>78</v>
      </c>
      <c r="I16" s="13" t="s">
        <v>79</v>
      </c>
      <c r="J16" s="52">
        <v>192</v>
      </c>
      <c r="K16" s="53">
        <f>ROUND(J16/3.1,5)</f>
        <v>61.935479999999998</v>
      </c>
      <c r="L16" s="54">
        <f>RANK(K16,K$15:K$17,0)</f>
        <v>2</v>
      </c>
      <c r="M16" s="52">
        <v>189</v>
      </c>
      <c r="N16" s="53">
        <f>ROUND(M16/3.1,5)</f>
        <v>60.967739999999999</v>
      </c>
      <c r="O16" s="54">
        <f>RANK(N16,N$15:N$17,0)</f>
        <v>2</v>
      </c>
      <c r="P16" s="52">
        <v>199</v>
      </c>
      <c r="Q16" s="53">
        <f>ROUND(P16/3.1,5)</f>
        <v>64.193550000000002</v>
      </c>
      <c r="R16" s="54">
        <f>RANK(Q16,Q$15:Q$17,0)</f>
        <v>2</v>
      </c>
      <c r="S16" s="55">
        <v>1</v>
      </c>
      <c r="T16" s="55"/>
      <c r="U16" s="52">
        <f>J16+M16+P16</f>
        <v>580</v>
      </c>
      <c r="V16" s="56">
        <f>(K16+N16+Q16)/3</f>
        <v>62.365589999999997</v>
      </c>
      <c r="W16" s="58"/>
    </row>
    <row r="17" spans="1:23" ht="32.1" customHeight="1" x14ac:dyDescent="0.25">
      <c r="A17" s="6">
        <f>RANK(V17,$V$15:$V$17,0)</f>
        <v>3</v>
      </c>
      <c r="B17" s="49"/>
      <c r="C17" s="62" t="s">
        <v>80</v>
      </c>
      <c r="D17" s="11" t="s">
        <v>81</v>
      </c>
      <c r="E17" s="19" t="s">
        <v>68</v>
      </c>
      <c r="F17" s="63" t="s">
        <v>82</v>
      </c>
      <c r="G17" s="11" t="s">
        <v>83</v>
      </c>
      <c r="H17" s="12" t="s">
        <v>84</v>
      </c>
      <c r="I17" s="13" t="s">
        <v>26</v>
      </c>
      <c r="J17" s="52">
        <v>183</v>
      </c>
      <c r="K17" s="53">
        <f>ROUND(J17/3.1,5)</f>
        <v>59.032260000000001</v>
      </c>
      <c r="L17" s="54">
        <f>RANK(K17,K$15:K$17,0)</f>
        <v>3</v>
      </c>
      <c r="M17" s="52">
        <v>184</v>
      </c>
      <c r="N17" s="53">
        <f>ROUND(M17/3.1,5)</f>
        <v>59.354840000000003</v>
      </c>
      <c r="O17" s="54">
        <f>RANK(N17,N$15:N$17,0)</f>
        <v>3</v>
      </c>
      <c r="P17" s="52">
        <v>189.5</v>
      </c>
      <c r="Q17" s="53">
        <f>ROUND(P17/3.1,5)</f>
        <v>61.12903</v>
      </c>
      <c r="R17" s="54">
        <f>RANK(Q17,Q$15:Q$17,0)</f>
        <v>3</v>
      </c>
      <c r="S17" s="55"/>
      <c r="T17" s="55">
        <v>1</v>
      </c>
      <c r="U17" s="52">
        <f>J17+M17+P17</f>
        <v>556.5</v>
      </c>
      <c r="V17" s="56">
        <f>(K17+N17+Q17)/3</f>
        <v>59.838709999999999</v>
      </c>
      <c r="W17" s="58"/>
    </row>
    <row r="18" spans="1:23" ht="32.1" customHeight="1" x14ac:dyDescent="0.25">
      <c r="A18" s="154" t="s">
        <v>85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58"/>
    </row>
    <row r="19" spans="1:23" ht="32.1" customHeight="1" x14ac:dyDescent="0.25">
      <c r="A19" s="6">
        <f>RANK(V19,$V$19:$V$19,0)</f>
        <v>1</v>
      </c>
      <c r="B19" s="49" t="s">
        <v>73</v>
      </c>
      <c r="C19" s="64" t="s">
        <v>86</v>
      </c>
      <c r="D19" s="65" t="s">
        <v>87</v>
      </c>
      <c r="E19" s="66" t="s">
        <v>68</v>
      </c>
      <c r="F19" s="59" t="s">
        <v>88</v>
      </c>
      <c r="G19" s="67" t="s">
        <v>89</v>
      </c>
      <c r="H19" s="68" t="s">
        <v>90</v>
      </c>
      <c r="I19" s="13" t="s">
        <v>79</v>
      </c>
      <c r="J19" s="52">
        <v>121</v>
      </c>
      <c r="K19" s="53">
        <f>ROUND(J19/1.9,5)</f>
        <v>63.68421</v>
      </c>
      <c r="L19" s="54">
        <f>RANK(K19,K$19:K$19,0)</f>
        <v>1</v>
      </c>
      <c r="M19" s="52">
        <v>119</v>
      </c>
      <c r="N19" s="53">
        <f>ROUND(M19/1.9,5)</f>
        <v>62.63158</v>
      </c>
      <c r="O19" s="54">
        <f>RANK(N19,N$19:N$19,0)</f>
        <v>1</v>
      </c>
      <c r="P19" s="52">
        <v>128.5</v>
      </c>
      <c r="Q19" s="53">
        <f>ROUND(P19/1.9,5)</f>
        <v>67.63158</v>
      </c>
      <c r="R19" s="54">
        <f>RANK(Q19,Q$19:Q$19,0)</f>
        <v>1</v>
      </c>
      <c r="S19" s="55"/>
      <c r="T19" s="55"/>
      <c r="U19" s="52">
        <f>J19+M19+P19</f>
        <v>368.5</v>
      </c>
      <c r="V19" s="56">
        <f>(K19+N19+Q19)/3</f>
        <v>64.649123333333321</v>
      </c>
      <c r="W19" s="58"/>
    </row>
    <row r="20" spans="1:23" ht="24.9" customHeight="1" x14ac:dyDescent="0.25">
      <c r="A20" s="69"/>
      <c r="B20" s="69"/>
      <c r="C20" s="70"/>
      <c r="D20" s="71"/>
      <c r="E20" s="71"/>
      <c r="F20" s="72"/>
      <c r="G20" s="73"/>
      <c r="H20" s="74"/>
      <c r="I20" s="75"/>
      <c r="J20" s="76"/>
      <c r="K20" s="77"/>
      <c r="L20" s="76"/>
      <c r="M20" s="76"/>
      <c r="N20" s="77"/>
      <c r="O20" s="76"/>
      <c r="P20" s="76"/>
      <c r="Q20" s="77"/>
      <c r="R20" s="76"/>
      <c r="S20" s="78"/>
      <c r="T20" s="78"/>
      <c r="U20" s="76"/>
      <c r="V20" s="79"/>
      <c r="W20" s="35"/>
    </row>
    <row r="21" spans="1:23" s="86" customFormat="1" ht="24.9" customHeight="1" x14ac:dyDescent="0.25">
      <c r="A21" s="80"/>
      <c r="B21" s="80"/>
      <c r="C21" s="81" t="s">
        <v>33</v>
      </c>
      <c r="D21" s="82"/>
      <c r="E21" s="82"/>
      <c r="F21" s="83"/>
      <c r="G21" s="83"/>
      <c r="H21" s="84"/>
      <c r="I21" s="83" t="s">
        <v>91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5"/>
    </row>
    <row r="22" spans="1:23" s="85" customFormat="1" ht="24.9" customHeight="1" x14ac:dyDescent="0.3">
      <c r="A22" s="87"/>
      <c r="B22" s="87"/>
      <c r="C22" s="88" t="s">
        <v>35</v>
      </c>
      <c r="D22" s="89"/>
      <c r="E22" s="89"/>
      <c r="F22" s="90"/>
      <c r="G22" s="90"/>
      <c r="H22" s="91"/>
      <c r="I22" s="90" t="s">
        <v>92</v>
      </c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92"/>
    </row>
    <row r="23" spans="1:23" x14ac:dyDescent="0.25">
      <c r="C23" s="93"/>
      <c r="D23" s="93"/>
      <c r="E23" s="93"/>
      <c r="F23" s="93"/>
      <c r="G23" s="93"/>
      <c r="H23" s="93"/>
      <c r="I23" s="93"/>
      <c r="J23" s="94"/>
      <c r="K23" s="94"/>
    </row>
    <row r="24" spans="1:23" x14ac:dyDescent="0.25">
      <c r="C24" s="93"/>
      <c r="D24" s="93"/>
      <c r="E24" s="93"/>
      <c r="F24" s="93"/>
      <c r="G24" s="93"/>
      <c r="H24" s="93"/>
      <c r="I24" s="93"/>
      <c r="J24" s="94"/>
      <c r="K24" s="94"/>
    </row>
  </sheetData>
  <mergeCells count="28">
    <mergeCell ref="F7:F8"/>
    <mergeCell ref="A1:W1"/>
    <mergeCell ref="A2:W2"/>
    <mergeCell ref="A3:W3"/>
    <mergeCell ref="A4:W4"/>
    <mergeCell ref="A5:W5"/>
    <mergeCell ref="R6:W6"/>
    <mergeCell ref="A7:A8"/>
    <mergeCell ref="B7:B8"/>
    <mergeCell ref="C7:C8"/>
    <mergeCell ref="D7:D8"/>
    <mergeCell ref="E7:E8"/>
    <mergeCell ref="A11:V11"/>
    <mergeCell ref="A13:W13"/>
    <mergeCell ref="A14:V14"/>
    <mergeCell ref="A18:V18"/>
    <mergeCell ref="S7:S8"/>
    <mergeCell ref="T7:T8"/>
    <mergeCell ref="U7:U8"/>
    <mergeCell ref="V7:V8"/>
    <mergeCell ref="W7:W8"/>
    <mergeCell ref="A9:V9"/>
    <mergeCell ref="G7:G8"/>
    <mergeCell ref="H7:H8"/>
    <mergeCell ref="I7:I8"/>
    <mergeCell ref="J7:L7"/>
    <mergeCell ref="M7:O7"/>
    <mergeCell ref="P7:R7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27"/>
  <sheetViews>
    <sheetView view="pageBreakPreview" topLeftCell="A10" zoomScale="85" zoomScaleNormal="90" zoomScaleSheetLayoutView="85" workbookViewId="0">
      <selection activeCell="A6" sqref="A6:W6"/>
    </sheetView>
  </sheetViews>
  <sheetFormatPr defaultRowHeight="13.2" x14ac:dyDescent="0.25"/>
  <cols>
    <col min="1" max="1" width="4.6640625" style="1" customWidth="1"/>
    <col min="2" max="2" width="6.6640625" style="21" hidden="1" customWidth="1"/>
    <col min="3" max="3" width="24.6640625" style="21" customWidth="1"/>
    <col min="4" max="4" width="8.6640625" style="21" hidden="1" customWidth="1"/>
    <col min="5" max="5" width="6.6640625" style="21" customWidth="1"/>
    <col min="6" max="6" width="38.77734375" style="21" customWidth="1"/>
    <col min="7" max="7" width="8.6640625" style="21" hidden="1" customWidth="1"/>
    <col min="8" max="8" width="17.6640625" style="21" hidden="1" customWidth="1"/>
    <col min="9" max="9" width="22.6640625" style="21" customWidth="1"/>
    <col min="10" max="10" width="6.6640625" style="1" customWidth="1"/>
    <col min="11" max="11" width="8.6640625" style="1" customWidth="1"/>
    <col min="12" max="12" width="4.6640625" style="1" customWidth="1"/>
    <col min="13" max="13" width="6.6640625" style="1" customWidth="1"/>
    <col min="14" max="14" width="8.6640625" style="1" customWidth="1"/>
    <col min="15" max="15" width="4.6640625" style="1" customWidth="1"/>
    <col min="16" max="16" width="6.6640625" style="1" customWidth="1"/>
    <col min="17" max="17" width="8.6640625" style="1" customWidth="1"/>
    <col min="18" max="20" width="4.6640625" style="1" customWidth="1"/>
    <col min="21" max="21" width="6.6640625" style="1" customWidth="1"/>
    <col min="22" max="22" width="8.6640625" style="1" customWidth="1"/>
    <col min="23" max="23" width="6.6640625" style="1" hidden="1" customWidth="1"/>
    <col min="24" max="16384" width="8.88671875" style="1"/>
  </cols>
  <sheetData>
    <row r="1" spans="1:23" ht="24.9" customHeight="1" x14ac:dyDescent="0.2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</row>
    <row r="2" spans="1:23" s="36" customFormat="1" ht="24.9" customHeight="1" x14ac:dyDescent="0.35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</row>
    <row r="3" spans="1:23" s="36" customFormat="1" ht="24.9" customHeight="1" x14ac:dyDescent="0.35">
      <c r="A3" s="196" t="s">
        <v>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</row>
    <row r="4" spans="1:23" ht="24.9" customHeight="1" x14ac:dyDescent="0.25">
      <c r="A4" s="196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</row>
    <row r="5" spans="1:23" ht="24.9" customHeight="1" x14ac:dyDescent="0.25">
      <c r="A5" s="197" t="s">
        <v>93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</row>
    <row r="6" spans="1:23" ht="24.9" customHeight="1" x14ac:dyDescent="0.25">
      <c r="A6" s="198" t="s">
        <v>94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</row>
    <row r="7" spans="1:23" s="42" customFormat="1" ht="24.9" customHeight="1" x14ac:dyDescent="0.25">
      <c r="A7" s="37" t="s">
        <v>4</v>
      </c>
      <c r="B7" s="95"/>
      <c r="C7" s="38"/>
      <c r="D7" s="39"/>
      <c r="E7" s="39"/>
      <c r="F7" s="40"/>
      <c r="G7" s="33"/>
      <c r="H7" s="33"/>
      <c r="I7" s="33"/>
      <c r="J7" s="41"/>
      <c r="K7" s="41"/>
      <c r="L7" s="41"/>
      <c r="M7" s="41"/>
      <c r="N7" s="41"/>
      <c r="O7" s="41"/>
      <c r="P7" s="41"/>
      <c r="Q7" s="41"/>
      <c r="R7" s="189" t="s">
        <v>5</v>
      </c>
      <c r="S7" s="189"/>
      <c r="T7" s="189"/>
      <c r="U7" s="189"/>
      <c r="V7" s="189"/>
      <c r="W7" s="189"/>
    </row>
    <row r="8" spans="1:23" ht="20.100000000000001" customHeight="1" x14ac:dyDescent="0.25">
      <c r="A8" s="159" t="s">
        <v>6</v>
      </c>
      <c r="B8" s="172" t="s">
        <v>38</v>
      </c>
      <c r="C8" s="174" t="s">
        <v>7</v>
      </c>
      <c r="D8" s="164" t="s">
        <v>8</v>
      </c>
      <c r="E8" s="176" t="s">
        <v>9</v>
      </c>
      <c r="F8" s="164" t="s">
        <v>10</v>
      </c>
      <c r="G8" s="164" t="s">
        <v>8</v>
      </c>
      <c r="H8" s="164" t="s">
        <v>11</v>
      </c>
      <c r="I8" s="167" t="s">
        <v>12</v>
      </c>
      <c r="J8" s="169" t="s">
        <v>39</v>
      </c>
      <c r="K8" s="170"/>
      <c r="L8" s="171"/>
      <c r="M8" s="169" t="s">
        <v>40</v>
      </c>
      <c r="N8" s="170"/>
      <c r="O8" s="171"/>
      <c r="P8" s="169" t="s">
        <v>41</v>
      </c>
      <c r="Q8" s="170"/>
      <c r="R8" s="171"/>
      <c r="S8" s="156" t="s">
        <v>42</v>
      </c>
      <c r="T8" s="157" t="s">
        <v>43</v>
      </c>
      <c r="U8" s="187" t="s">
        <v>19</v>
      </c>
      <c r="V8" s="161" t="s">
        <v>44</v>
      </c>
      <c r="W8" s="181" t="s">
        <v>45</v>
      </c>
    </row>
    <row r="9" spans="1:23" ht="39.9" customHeight="1" x14ac:dyDescent="0.25">
      <c r="A9" s="190"/>
      <c r="B9" s="172"/>
      <c r="C9" s="191"/>
      <c r="D9" s="192"/>
      <c r="E9" s="193"/>
      <c r="F9" s="194"/>
      <c r="G9" s="192"/>
      <c r="H9" s="194"/>
      <c r="I9" s="195"/>
      <c r="J9" s="96" t="s">
        <v>46</v>
      </c>
      <c r="K9" s="97" t="s">
        <v>47</v>
      </c>
      <c r="L9" s="96" t="s">
        <v>6</v>
      </c>
      <c r="M9" s="96" t="s">
        <v>46</v>
      </c>
      <c r="N9" s="97" t="s">
        <v>47</v>
      </c>
      <c r="O9" s="96" t="s">
        <v>6</v>
      </c>
      <c r="P9" s="96" t="s">
        <v>46</v>
      </c>
      <c r="Q9" s="97" t="s">
        <v>47</v>
      </c>
      <c r="R9" s="96" t="s">
        <v>6</v>
      </c>
      <c r="S9" s="156"/>
      <c r="T9" s="186"/>
      <c r="U9" s="188"/>
      <c r="V9" s="180"/>
      <c r="W9" s="182"/>
    </row>
    <row r="10" spans="1:23" ht="24.9" customHeight="1" x14ac:dyDescent="0.25">
      <c r="A10" s="183" t="s">
        <v>95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5"/>
    </row>
    <row r="11" spans="1:23" ht="32.1" customHeight="1" x14ac:dyDescent="0.25">
      <c r="A11" s="6">
        <f>RANK(V11,$V$11:$V$15,0)</f>
        <v>1</v>
      </c>
      <c r="B11" s="19"/>
      <c r="C11" s="98" t="s">
        <v>96</v>
      </c>
      <c r="D11" s="99" t="s">
        <v>97</v>
      </c>
      <c r="E11" s="66" t="s">
        <v>68</v>
      </c>
      <c r="F11" s="10" t="s">
        <v>98</v>
      </c>
      <c r="G11" s="11" t="s">
        <v>99</v>
      </c>
      <c r="H11" s="12" t="s">
        <v>84</v>
      </c>
      <c r="I11" s="13" t="s">
        <v>32</v>
      </c>
      <c r="J11" s="100">
        <v>201.5</v>
      </c>
      <c r="K11" s="101">
        <f>ROUND(J11/3,5)</f>
        <v>67.166669999999996</v>
      </c>
      <c r="L11" s="102">
        <f>RANK(K11,K$11:K$15,0)</f>
        <v>1</v>
      </c>
      <c r="M11" s="100">
        <v>202.5</v>
      </c>
      <c r="N11" s="101">
        <f>ROUND(M11/3,5)</f>
        <v>67.5</v>
      </c>
      <c r="O11" s="102">
        <f>RANK(N11,N$11:N$15,0)</f>
        <v>1</v>
      </c>
      <c r="P11" s="100">
        <v>199</v>
      </c>
      <c r="Q11" s="101">
        <f>ROUND(P11/3,5)</f>
        <v>66.333330000000004</v>
      </c>
      <c r="R11" s="102">
        <f>RANK(Q11,Q$11:Q$15,0)</f>
        <v>1</v>
      </c>
      <c r="S11" s="103"/>
      <c r="T11" s="103"/>
      <c r="U11" s="100">
        <f t="shared" ref="U11:U15" si="0">J11+M11+P11</f>
        <v>603</v>
      </c>
      <c r="V11" s="104">
        <f>(K11+N11+Q11)/3</f>
        <v>67</v>
      </c>
      <c r="W11" s="105"/>
    </row>
    <row r="12" spans="1:23" ht="32.1" customHeight="1" x14ac:dyDescent="0.25">
      <c r="A12" s="6">
        <f>RANK(V12,$V$11:$V$15,0)</f>
        <v>2</v>
      </c>
      <c r="B12" s="19"/>
      <c r="C12" s="47" t="s">
        <v>100</v>
      </c>
      <c r="D12" s="48" t="s">
        <v>101</v>
      </c>
      <c r="E12" s="49" t="s">
        <v>24</v>
      </c>
      <c r="F12" s="20" t="s">
        <v>102</v>
      </c>
      <c r="G12" s="11" t="s">
        <v>103</v>
      </c>
      <c r="H12" s="12" t="s">
        <v>104</v>
      </c>
      <c r="I12" s="13" t="s">
        <v>79</v>
      </c>
      <c r="J12" s="100">
        <v>199</v>
      </c>
      <c r="K12" s="101">
        <f>ROUND(J12/3,5)</f>
        <v>66.333330000000004</v>
      </c>
      <c r="L12" s="102">
        <f>RANK(K12,K$11:K$15,0)</f>
        <v>2</v>
      </c>
      <c r="M12" s="100">
        <v>196</v>
      </c>
      <c r="N12" s="101">
        <f>ROUND(M12/3,5)</f>
        <v>65.333330000000004</v>
      </c>
      <c r="O12" s="102">
        <f>RANK(N12,N$11:N$15,0)</f>
        <v>2</v>
      </c>
      <c r="P12" s="100">
        <v>186.5</v>
      </c>
      <c r="Q12" s="101">
        <f>ROUND(P12/3,5)</f>
        <v>62.166670000000003</v>
      </c>
      <c r="R12" s="102">
        <f>RANK(Q12,Q$11:Q$15,0)</f>
        <v>2</v>
      </c>
      <c r="S12" s="103"/>
      <c r="T12" s="103"/>
      <c r="U12" s="100">
        <f t="shared" si="0"/>
        <v>581.5</v>
      </c>
      <c r="V12" s="104">
        <f>(K12+N12+Q12)/3</f>
        <v>64.611110000000011</v>
      </c>
      <c r="W12" s="105"/>
    </row>
    <row r="13" spans="1:23" ht="32.1" customHeight="1" x14ac:dyDescent="0.25">
      <c r="A13" s="6">
        <f>RANK(V13,$V$11:$V$15,0)</f>
        <v>3</v>
      </c>
      <c r="B13" s="19"/>
      <c r="C13" s="18" t="s">
        <v>105</v>
      </c>
      <c r="D13" s="11" t="s">
        <v>106</v>
      </c>
      <c r="E13" s="19" t="s">
        <v>30</v>
      </c>
      <c r="F13" s="10" t="s">
        <v>107</v>
      </c>
      <c r="G13" s="11" t="s">
        <v>108</v>
      </c>
      <c r="H13" s="12" t="s">
        <v>109</v>
      </c>
      <c r="I13" s="13" t="s">
        <v>110</v>
      </c>
      <c r="J13" s="100">
        <v>190.5</v>
      </c>
      <c r="K13" s="101">
        <f>ROUND(J13/3,5)</f>
        <v>63.5</v>
      </c>
      <c r="L13" s="102">
        <f>RANK(K13,K$11:K$15,0)</f>
        <v>3</v>
      </c>
      <c r="M13" s="100">
        <v>183.5</v>
      </c>
      <c r="N13" s="101">
        <f>ROUND(M13/3,5)</f>
        <v>61.166670000000003</v>
      </c>
      <c r="O13" s="102">
        <f>RANK(N13,N$11:N$15,0)</f>
        <v>5</v>
      </c>
      <c r="P13" s="100">
        <v>186.5</v>
      </c>
      <c r="Q13" s="101">
        <f>ROUND(P13/3,5)</f>
        <v>62.166670000000003</v>
      </c>
      <c r="R13" s="102">
        <f>RANK(Q13,Q$11:Q$15,0)</f>
        <v>2</v>
      </c>
      <c r="S13" s="103"/>
      <c r="T13" s="103"/>
      <c r="U13" s="100">
        <f t="shared" si="0"/>
        <v>560.5</v>
      </c>
      <c r="V13" s="104">
        <f>(K13+N13+Q13)/3</f>
        <v>62.277780000000007</v>
      </c>
      <c r="W13" s="105"/>
    </row>
    <row r="14" spans="1:23" ht="32.1" customHeight="1" x14ac:dyDescent="0.25">
      <c r="A14" s="6">
        <f>RANK(V14,$V$11:$V$15,0)</f>
        <v>4</v>
      </c>
      <c r="B14" s="19"/>
      <c r="C14" s="18" t="s">
        <v>111</v>
      </c>
      <c r="D14" s="11" t="s">
        <v>112</v>
      </c>
      <c r="E14" s="19">
        <v>1</v>
      </c>
      <c r="F14" s="106" t="s">
        <v>113</v>
      </c>
      <c r="G14" s="11" t="s">
        <v>114</v>
      </c>
      <c r="H14" s="12" t="s">
        <v>115</v>
      </c>
      <c r="I14" s="13" t="s">
        <v>55</v>
      </c>
      <c r="J14" s="100">
        <v>186.5</v>
      </c>
      <c r="K14" s="101">
        <f>ROUND(J14/3,5)</f>
        <v>62.166670000000003</v>
      </c>
      <c r="L14" s="102">
        <f>RANK(K14,K$11:K$15,0)</f>
        <v>4</v>
      </c>
      <c r="M14" s="100">
        <v>186.5</v>
      </c>
      <c r="N14" s="101">
        <f>ROUND(M14/3,5)</f>
        <v>62.166670000000003</v>
      </c>
      <c r="O14" s="102">
        <f>RANK(N14,N$11:N$15,0)</f>
        <v>3</v>
      </c>
      <c r="P14" s="100">
        <v>181.5</v>
      </c>
      <c r="Q14" s="101">
        <f>ROUND(P14/3,5)</f>
        <v>60.5</v>
      </c>
      <c r="R14" s="102">
        <f>RANK(Q14,Q$11:Q$15,0)</f>
        <v>4</v>
      </c>
      <c r="S14" s="103"/>
      <c r="T14" s="103"/>
      <c r="U14" s="100">
        <f t="shared" si="0"/>
        <v>554.5</v>
      </c>
      <c r="V14" s="104">
        <f>(K14+N14+Q14)/3</f>
        <v>61.611113333333343</v>
      </c>
      <c r="W14" s="105"/>
    </row>
    <row r="15" spans="1:23" ht="32.1" customHeight="1" x14ac:dyDescent="0.25">
      <c r="A15" s="6">
        <f>RANK(V15,$V$11:$V$15,0)</f>
        <v>5</v>
      </c>
      <c r="B15" s="19"/>
      <c r="C15" s="59" t="s">
        <v>116</v>
      </c>
      <c r="D15" s="48" t="s">
        <v>117</v>
      </c>
      <c r="E15" s="49" t="s">
        <v>30</v>
      </c>
      <c r="F15" s="20" t="s">
        <v>118</v>
      </c>
      <c r="G15" s="11" t="s">
        <v>119</v>
      </c>
      <c r="H15" s="12" t="s">
        <v>120</v>
      </c>
      <c r="I15" s="13" t="s">
        <v>32</v>
      </c>
      <c r="J15" s="100">
        <v>185</v>
      </c>
      <c r="K15" s="101">
        <f>ROUND(J15/3,5)</f>
        <v>61.666670000000003</v>
      </c>
      <c r="L15" s="102">
        <f>RANK(K15,K$11:K$15,0)</f>
        <v>5</v>
      </c>
      <c r="M15" s="100">
        <v>186</v>
      </c>
      <c r="N15" s="101">
        <f>ROUND(M15/3,5)</f>
        <v>62</v>
      </c>
      <c r="O15" s="102">
        <f>RANK(N15,N$11:N$15,0)</f>
        <v>4</v>
      </c>
      <c r="P15" s="100">
        <v>177.5</v>
      </c>
      <c r="Q15" s="101">
        <f>ROUND(P15/3,5)</f>
        <v>59.166670000000003</v>
      </c>
      <c r="R15" s="102">
        <f>RANK(Q15,Q$11:Q$15,0)</f>
        <v>5</v>
      </c>
      <c r="S15" s="103"/>
      <c r="T15" s="103"/>
      <c r="U15" s="100">
        <f t="shared" si="0"/>
        <v>548.5</v>
      </c>
      <c r="V15" s="104">
        <f>(K15+N15+Q15)/3</f>
        <v>60.944446666666671</v>
      </c>
      <c r="W15" s="105"/>
    </row>
    <row r="16" spans="1:23" ht="24.9" customHeight="1" x14ac:dyDescent="0.25">
      <c r="A16" s="183" t="s">
        <v>121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5"/>
    </row>
    <row r="17" spans="1:23" ht="32.1" customHeight="1" x14ac:dyDescent="0.25">
      <c r="A17" s="6">
        <f>RANK(V17,$V$17:$V$20,0)</f>
        <v>1</v>
      </c>
      <c r="B17" s="19" t="s">
        <v>122</v>
      </c>
      <c r="C17" s="98" t="s">
        <v>123</v>
      </c>
      <c r="D17" s="48"/>
      <c r="E17" s="49" t="s">
        <v>124</v>
      </c>
      <c r="F17" s="107" t="s">
        <v>125</v>
      </c>
      <c r="G17" s="108" t="s">
        <v>126</v>
      </c>
      <c r="H17" s="109" t="s">
        <v>127</v>
      </c>
      <c r="I17" s="13" t="s">
        <v>79</v>
      </c>
      <c r="J17" s="100">
        <v>190</v>
      </c>
      <c r="K17" s="101">
        <f>ROUND(J17/3,5)</f>
        <v>63.333329999999997</v>
      </c>
      <c r="L17" s="102">
        <f>RANK(K17,K$17:K$20,0)</f>
        <v>1</v>
      </c>
      <c r="M17" s="100">
        <v>186</v>
      </c>
      <c r="N17" s="101">
        <f>ROUND(M17/3,5)</f>
        <v>62</v>
      </c>
      <c r="O17" s="102">
        <f>RANK(N17,N$17:N$20,0)</f>
        <v>2</v>
      </c>
      <c r="P17" s="100">
        <v>185</v>
      </c>
      <c r="Q17" s="101">
        <f>ROUND(P17/3,5)</f>
        <v>61.666670000000003</v>
      </c>
      <c r="R17" s="102">
        <f>RANK(Q17,Q$17:Q$20,0)</f>
        <v>2</v>
      </c>
      <c r="S17" s="103"/>
      <c r="T17" s="103"/>
      <c r="U17" s="100">
        <f>J17+M17+P17</f>
        <v>561</v>
      </c>
      <c r="V17" s="104">
        <f>(K17+N17+Q17)/3</f>
        <v>62.333333333333336</v>
      </c>
      <c r="W17" s="105"/>
    </row>
    <row r="18" spans="1:23" ht="32.1" customHeight="1" x14ac:dyDescent="0.25">
      <c r="A18" s="6">
        <f>RANK(V18,$V$17:$V$20,0)</f>
        <v>2</v>
      </c>
      <c r="B18" s="19" t="s">
        <v>49</v>
      </c>
      <c r="C18" s="18" t="s">
        <v>128</v>
      </c>
      <c r="D18" s="11" t="s">
        <v>129</v>
      </c>
      <c r="E18" s="19" t="s">
        <v>68</v>
      </c>
      <c r="F18" s="110" t="s">
        <v>130</v>
      </c>
      <c r="G18" s="11" t="s">
        <v>131</v>
      </c>
      <c r="H18" s="12" t="s">
        <v>132</v>
      </c>
      <c r="I18" s="13" t="s">
        <v>32</v>
      </c>
      <c r="J18" s="100">
        <v>182</v>
      </c>
      <c r="K18" s="101">
        <f>ROUND(J18/3,5)</f>
        <v>60.666670000000003</v>
      </c>
      <c r="L18" s="102">
        <f>RANK(K18,K$17:K$20,0)</f>
        <v>2</v>
      </c>
      <c r="M18" s="100">
        <v>187.5</v>
      </c>
      <c r="N18" s="101">
        <f>ROUND(M18/3,5)</f>
        <v>62.5</v>
      </c>
      <c r="O18" s="102">
        <f>RANK(N18,N$17:N$20,0)</f>
        <v>1</v>
      </c>
      <c r="P18" s="100">
        <v>187.5</v>
      </c>
      <c r="Q18" s="101">
        <f>ROUND(P18/3,5)</f>
        <v>62.5</v>
      </c>
      <c r="R18" s="102">
        <f>RANK(Q18,Q$17:Q$20,0)</f>
        <v>1</v>
      </c>
      <c r="S18" s="103"/>
      <c r="T18" s="103"/>
      <c r="U18" s="100">
        <f>J18+M18+P18</f>
        <v>557</v>
      </c>
      <c r="V18" s="104">
        <f>(K18+N18+Q18)/3</f>
        <v>61.888890000000004</v>
      </c>
      <c r="W18" s="105"/>
    </row>
    <row r="19" spans="1:23" ht="32.1" customHeight="1" x14ac:dyDescent="0.25">
      <c r="A19" s="6">
        <f>RANK(V19,$V$17:$V$20,0)</f>
        <v>3</v>
      </c>
      <c r="B19" s="19" t="s">
        <v>49</v>
      </c>
      <c r="C19" s="61" t="s">
        <v>74</v>
      </c>
      <c r="D19" s="11" t="s">
        <v>75</v>
      </c>
      <c r="E19" s="19" t="s">
        <v>68</v>
      </c>
      <c r="F19" s="20" t="s">
        <v>76</v>
      </c>
      <c r="G19" s="11" t="s">
        <v>77</v>
      </c>
      <c r="H19" s="12" t="s">
        <v>78</v>
      </c>
      <c r="I19" s="13" t="s">
        <v>79</v>
      </c>
      <c r="J19" s="100">
        <v>181</v>
      </c>
      <c r="K19" s="101">
        <f>ROUND(J19/3,5)</f>
        <v>60.333329999999997</v>
      </c>
      <c r="L19" s="102">
        <f>RANK(K19,K$17:K$20,0)</f>
        <v>3</v>
      </c>
      <c r="M19" s="100">
        <v>179</v>
      </c>
      <c r="N19" s="101">
        <f>ROUND(M19/3,5)</f>
        <v>59.666670000000003</v>
      </c>
      <c r="O19" s="102">
        <f>RANK(N19,N$17:N$20,0)</f>
        <v>3</v>
      </c>
      <c r="P19" s="100">
        <v>179</v>
      </c>
      <c r="Q19" s="101">
        <f>ROUND(P19/3,5)</f>
        <v>59.666670000000003</v>
      </c>
      <c r="R19" s="102">
        <f>RANK(Q19,Q$17:Q$20,0)</f>
        <v>3</v>
      </c>
      <c r="S19" s="103"/>
      <c r="T19" s="103"/>
      <c r="U19" s="100">
        <f>J19+M19+P19</f>
        <v>539</v>
      </c>
      <c r="V19" s="104">
        <f>(K19+N19+Q19)/3</f>
        <v>59.888890000000004</v>
      </c>
      <c r="W19" s="105"/>
    </row>
    <row r="20" spans="1:23" ht="32.1" customHeight="1" x14ac:dyDescent="0.25">
      <c r="A20" s="6">
        <f>RANK(V20,$V$17:$V$20,0)</f>
        <v>4</v>
      </c>
      <c r="B20" s="111" t="s">
        <v>133</v>
      </c>
      <c r="C20" s="18" t="s">
        <v>134</v>
      </c>
      <c r="D20" s="65" t="s">
        <v>135</v>
      </c>
      <c r="E20" s="112" t="s">
        <v>68</v>
      </c>
      <c r="F20" s="113" t="s">
        <v>136</v>
      </c>
      <c r="G20" s="11" t="s">
        <v>89</v>
      </c>
      <c r="H20" s="12" t="s">
        <v>137</v>
      </c>
      <c r="I20" s="13" t="s">
        <v>138</v>
      </c>
      <c r="J20" s="100">
        <v>178</v>
      </c>
      <c r="K20" s="101">
        <f>ROUND(J20/3,5)</f>
        <v>59.333329999999997</v>
      </c>
      <c r="L20" s="102">
        <f>RANK(K20,K$17:K$20,0)</f>
        <v>4</v>
      </c>
      <c r="M20" s="100">
        <v>176.5</v>
      </c>
      <c r="N20" s="101">
        <f>ROUND(M20/3,5)</f>
        <v>58.833329999999997</v>
      </c>
      <c r="O20" s="102">
        <f>RANK(N20,N$17:N$20,0)</f>
        <v>4</v>
      </c>
      <c r="P20" s="100">
        <v>176.5</v>
      </c>
      <c r="Q20" s="101">
        <f>ROUND(P20/3,5)</f>
        <v>58.833329999999997</v>
      </c>
      <c r="R20" s="102">
        <f>RANK(Q20,Q$17:Q$20,0)</f>
        <v>4</v>
      </c>
      <c r="S20" s="103"/>
      <c r="T20" s="103"/>
      <c r="U20" s="100">
        <f>J20+M20+P20</f>
        <v>531</v>
      </c>
      <c r="V20" s="104">
        <f>(K20+N20+Q20)/3</f>
        <v>58.999996666666668</v>
      </c>
      <c r="W20" s="57"/>
    </row>
    <row r="21" spans="1:23" ht="24.9" customHeight="1" x14ac:dyDescent="0.25">
      <c r="A21" s="147" t="s">
        <v>139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</row>
    <row r="22" spans="1:23" ht="32.1" customHeight="1" x14ac:dyDescent="0.25">
      <c r="A22" s="6">
        <f>RANK(V22,$V$22:$V$22,0)</f>
        <v>1</v>
      </c>
      <c r="B22" s="19"/>
      <c r="C22" s="98" t="s">
        <v>96</v>
      </c>
      <c r="D22" s="99" t="s">
        <v>97</v>
      </c>
      <c r="E22" s="66" t="s">
        <v>68</v>
      </c>
      <c r="F22" s="10" t="s">
        <v>98</v>
      </c>
      <c r="G22" s="11" t="s">
        <v>99</v>
      </c>
      <c r="H22" s="12" t="s">
        <v>84</v>
      </c>
      <c r="I22" s="13" t="s">
        <v>32</v>
      </c>
      <c r="J22" s="100">
        <v>203.5</v>
      </c>
      <c r="K22" s="101">
        <f>ROUND(J22/3.3,5)</f>
        <v>61.666670000000003</v>
      </c>
      <c r="L22" s="102">
        <f>RANK(K22,K$22:K$22,0)</f>
        <v>1</v>
      </c>
      <c r="M22" s="100">
        <v>212.5</v>
      </c>
      <c r="N22" s="101">
        <f>ROUND(M22/3.3,5)</f>
        <v>64.393940000000001</v>
      </c>
      <c r="O22" s="102">
        <f>RANK(N22,N$22:N$22,0)</f>
        <v>1</v>
      </c>
      <c r="P22" s="100">
        <v>197.5</v>
      </c>
      <c r="Q22" s="101">
        <f>ROUND(P22/3.3,5)</f>
        <v>59.848480000000002</v>
      </c>
      <c r="R22" s="102">
        <f>RANK(Q22,Q$22:Q$22,0)</f>
        <v>1</v>
      </c>
      <c r="S22" s="103"/>
      <c r="T22" s="103"/>
      <c r="U22" s="100">
        <f t="shared" ref="U22" si="1">J22+M22+P22</f>
        <v>613.5</v>
      </c>
      <c r="V22" s="104">
        <f t="shared" ref="V22" si="2">(K22+N22+Q22)/3</f>
        <v>61.969696666666664</v>
      </c>
      <c r="W22" s="57"/>
    </row>
    <row r="23" spans="1:23" ht="24.9" customHeight="1" x14ac:dyDescent="0.25">
      <c r="A23" s="69"/>
      <c r="B23" s="114"/>
      <c r="C23" s="115"/>
      <c r="D23" s="116"/>
      <c r="E23" s="71"/>
      <c r="F23" s="72"/>
      <c r="G23" s="117"/>
      <c r="H23" s="118"/>
      <c r="I23" s="71"/>
      <c r="J23" s="119"/>
      <c r="K23" s="77"/>
      <c r="L23" s="120"/>
      <c r="M23" s="119"/>
      <c r="N23" s="77"/>
      <c r="O23" s="120"/>
      <c r="P23" s="119"/>
      <c r="Q23" s="77"/>
      <c r="R23" s="120"/>
      <c r="S23" s="69"/>
      <c r="T23" s="69"/>
      <c r="U23" s="119"/>
      <c r="V23" s="79"/>
      <c r="W23" s="58"/>
    </row>
    <row r="24" spans="1:23" ht="24.9" customHeight="1" x14ac:dyDescent="0.25">
      <c r="A24" s="22"/>
      <c r="B24" s="26"/>
      <c r="C24" s="23" t="s">
        <v>33</v>
      </c>
      <c r="D24" s="25"/>
      <c r="E24" s="25"/>
      <c r="F24" s="26"/>
      <c r="G24" s="26"/>
      <c r="H24" s="27"/>
      <c r="I24" s="26" t="s">
        <v>34</v>
      </c>
      <c r="J24" s="28"/>
      <c r="K24" s="28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3" ht="24.9" customHeight="1" x14ac:dyDescent="0.25">
      <c r="A25" s="30"/>
      <c r="B25" s="121"/>
      <c r="C25" s="31" t="s">
        <v>35</v>
      </c>
      <c r="D25" s="32"/>
      <c r="E25" s="32"/>
      <c r="F25" s="33"/>
      <c r="G25" s="33"/>
      <c r="H25" s="34"/>
      <c r="I25" s="33" t="s">
        <v>36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5"/>
    </row>
    <row r="26" spans="1:23" s="35" customFormat="1" ht="24.9" customHeight="1" x14ac:dyDescent="0.25">
      <c r="A26" s="1"/>
      <c r="B26" s="21"/>
      <c r="C26" s="93"/>
      <c r="D26" s="93"/>
      <c r="E26" s="93"/>
      <c r="F26" s="93"/>
      <c r="G26" s="93"/>
      <c r="H26" s="93"/>
      <c r="I26" s="93"/>
      <c r="J26" s="94"/>
      <c r="K26" s="9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5"/>
    </row>
    <row r="27" spans="1:23" s="5" customFormat="1" ht="24.9" customHeight="1" x14ac:dyDescent="0.25">
      <c r="A27" s="1"/>
      <c r="B27" s="21"/>
      <c r="C27" s="93"/>
      <c r="D27" s="93"/>
      <c r="E27" s="93"/>
      <c r="F27" s="93"/>
      <c r="G27" s="93"/>
      <c r="H27" s="93"/>
      <c r="I27" s="93"/>
      <c r="J27" s="94"/>
      <c r="K27" s="9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</sheetData>
  <mergeCells count="27">
    <mergeCell ref="A6:W6"/>
    <mergeCell ref="A1:W1"/>
    <mergeCell ref="A2:W2"/>
    <mergeCell ref="A3:W3"/>
    <mergeCell ref="A4:W4"/>
    <mergeCell ref="A5:W5"/>
    <mergeCell ref="R7:W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V8:V9"/>
    <mergeCell ref="W8:W9"/>
    <mergeCell ref="A10:W10"/>
    <mergeCell ref="A16:W16"/>
    <mergeCell ref="A21:W21"/>
    <mergeCell ref="J8:L8"/>
    <mergeCell ref="M8:O8"/>
    <mergeCell ref="P8:R8"/>
    <mergeCell ref="S8:S9"/>
    <mergeCell ref="T8:T9"/>
    <mergeCell ref="U8:U9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33"/>
  <sheetViews>
    <sheetView tabSelected="1" view="pageBreakPreview" topLeftCell="A10" zoomScale="85" zoomScaleNormal="80" zoomScaleSheetLayoutView="85" workbookViewId="0">
      <selection activeCell="B32" sqref="B32:I33"/>
    </sheetView>
  </sheetViews>
  <sheetFormatPr defaultColWidth="9.109375" defaultRowHeight="13.2" x14ac:dyDescent="0.25"/>
  <cols>
    <col min="1" max="1" width="4.6640625" style="1" customWidth="1"/>
    <col min="2" max="2" width="23.5546875" style="21" customWidth="1"/>
    <col min="3" max="3" width="8.6640625" style="21" hidden="1" customWidth="1"/>
    <col min="4" max="4" width="6.6640625" style="21" customWidth="1"/>
    <col min="5" max="5" width="44.6640625" style="21" customWidth="1"/>
    <col min="6" max="6" width="8.6640625" style="1" hidden="1" customWidth="1"/>
    <col min="7" max="7" width="17.6640625" style="1" hidden="1" customWidth="1"/>
    <col min="8" max="8" width="26.6640625" style="1" customWidth="1"/>
    <col min="9" max="9" width="7.77734375" style="1" customWidth="1"/>
    <col min="10" max="10" width="9.44140625" style="1" customWidth="1"/>
    <col min="11" max="11" width="3.33203125" style="1" customWidth="1"/>
    <col min="12" max="17" width="8.6640625" style="1" customWidth="1"/>
    <col min="18" max="18" width="3.5546875" style="1" customWidth="1"/>
    <col min="19" max="20" width="4.6640625" style="1" customWidth="1"/>
    <col min="21" max="21" width="9.109375" style="1"/>
    <col min="22" max="22" width="5.33203125" style="1" customWidth="1"/>
    <col min="23" max="16384" width="9.109375" style="1"/>
  </cols>
  <sheetData>
    <row r="1" spans="1:22" ht="18" x14ac:dyDescent="0.2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22" ht="20.399999999999999" x14ac:dyDescent="0.25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2" ht="15.6" x14ac:dyDescent="0.25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</row>
    <row r="4" spans="1:22" s="122" customFormat="1" ht="18" x14ac:dyDescent="0.3">
      <c r="A4" s="155" t="s">
        <v>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1:22" ht="17.399999999999999" x14ac:dyDescent="0.25">
      <c r="A5" s="178" t="s">
        <v>140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</row>
    <row r="6" spans="1:22" ht="15.6" x14ac:dyDescent="0.25">
      <c r="A6" s="204" t="s">
        <v>141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</row>
    <row r="7" spans="1:22" ht="13.8" x14ac:dyDescent="0.25">
      <c r="A7" s="2" t="s">
        <v>4</v>
      </c>
      <c r="B7" s="2"/>
      <c r="C7" s="2"/>
      <c r="D7" s="2"/>
      <c r="E7" s="123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202" t="s">
        <v>5</v>
      </c>
      <c r="T7" s="202"/>
      <c r="U7" s="202"/>
      <c r="V7" s="202"/>
    </row>
    <row r="8" spans="1:22" ht="20.100000000000001" customHeight="1" x14ac:dyDescent="0.25">
      <c r="A8" s="149" t="s">
        <v>6</v>
      </c>
      <c r="B8" s="148" t="s">
        <v>7</v>
      </c>
      <c r="C8" s="164" t="s">
        <v>8</v>
      </c>
      <c r="D8" s="203" t="s">
        <v>9</v>
      </c>
      <c r="E8" s="164" t="s">
        <v>10</v>
      </c>
      <c r="F8" s="164" t="s">
        <v>8</v>
      </c>
      <c r="G8" s="148" t="s">
        <v>11</v>
      </c>
      <c r="H8" s="148" t="s">
        <v>12</v>
      </c>
      <c r="I8" s="145" t="s">
        <v>40</v>
      </c>
      <c r="J8" s="145"/>
      <c r="K8" s="145"/>
      <c r="L8" s="145" t="s">
        <v>41</v>
      </c>
      <c r="M8" s="145"/>
      <c r="N8" s="145"/>
      <c r="O8" s="145"/>
      <c r="P8" s="145"/>
      <c r="Q8" s="145"/>
      <c r="R8" s="145"/>
      <c r="S8" s="156" t="s">
        <v>42</v>
      </c>
      <c r="T8" s="157" t="s">
        <v>43</v>
      </c>
      <c r="U8" s="199" t="s">
        <v>20</v>
      </c>
      <c r="V8" s="149" t="s">
        <v>45</v>
      </c>
    </row>
    <row r="9" spans="1:22" ht="39.9" customHeight="1" x14ac:dyDescent="0.25">
      <c r="A9" s="181"/>
      <c r="B9" s="164"/>
      <c r="C9" s="166"/>
      <c r="D9" s="166"/>
      <c r="E9" s="166"/>
      <c r="F9" s="166"/>
      <c r="G9" s="164"/>
      <c r="H9" s="164"/>
      <c r="I9" s="125" t="s">
        <v>46</v>
      </c>
      <c r="J9" s="126" t="s">
        <v>47</v>
      </c>
      <c r="K9" s="125" t="s">
        <v>6</v>
      </c>
      <c r="L9" s="127" t="s">
        <v>142</v>
      </c>
      <c r="M9" s="127" t="s">
        <v>143</v>
      </c>
      <c r="N9" s="127" t="s">
        <v>144</v>
      </c>
      <c r="O9" s="127" t="s">
        <v>17</v>
      </c>
      <c r="P9" s="128" t="s">
        <v>145</v>
      </c>
      <c r="Q9" s="126" t="s">
        <v>47</v>
      </c>
      <c r="R9" s="125" t="s">
        <v>6</v>
      </c>
      <c r="S9" s="157"/>
      <c r="T9" s="158"/>
      <c r="U9" s="200"/>
      <c r="V9" s="201"/>
    </row>
    <row r="10" spans="1:22" ht="19.2" customHeight="1" x14ac:dyDescent="0.25">
      <c r="A10" s="183" t="s">
        <v>146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5"/>
    </row>
    <row r="11" spans="1:22" s="94" customFormat="1" ht="32.1" customHeight="1" x14ac:dyDescent="0.25">
      <c r="A11" s="129">
        <f>RANK(U11,$U$11:$U$15,0)</f>
        <v>1</v>
      </c>
      <c r="B11" s="130" t="s">
        <v>147</v>
      </c>
      <c r="C11" s="11"/>
      <c r="D11" s="19">
        <v>2</v>
      </c>
      <c r="E11" s="20" t="s">
        <v>148</v>
      </c>
      <c r="F11" s="11" t="s">
        <v>149</v>
      </c>
      <c r="G11" s="12" t="s">
        <v>150</v>
      </c>
      <c r="H11" s="13" t="s">
        <v>32</v>
      </c>
      <c r="I11" s="131">
        <v>126.5</v>
      </c>
      <c r="J11" s="56">
        <f>I11/2</f>
        <v>63.25</v>
      </c>
      <c r="K11" s="132">
        <f>RANK(J11,J$11:J$15,0)</f>
        <v>2</v>
      </c>
      <c r="L11" s="131">
        <v>6.2</v>
      </c>
      <c r="M11" s="131">
        <v>6.3</v>
      </c>
      <c r="N11" s="131">
        <v>6.4</v>
      </c>
      <c r="O11" s="131">
        <v>6.5</v>
      </c>
      <c r="P11" s="131">
        <f>SUM(L11:O11)</f>
        <v>25.4</v>
      </c>
      <c r="Q11" s="56">
        <f>P11/0.4</f>
        <v>63.499999999999993</v>
      </c>
      <c r="R11" s="132">
        <f>RANK(Q11,Q$11:Q$15,0)</f>
        <v>1</v>
      </c>
      <c r="S11" s="133"/>
      <c r="T11" s="133"/>
      <c r="U11" s="56">
        <f>(Q11+J11)/2</f>
        <v>63.375</v>
      </c>
      <c r="V11" s="134"/>
    </row>
    <row r="12" spans="1:22" s="94" customFormat="1" ht="32.1" customHeight="1" x14ac:dyDescent="0.25">
      <c r="A12" s="129">
        <f>RANK(U12,$U$11:$U$15,0)</f>
        <v>2</v>
      </c>
      <c r="B12" s="18" t="s">
        <v>151</v>
      </c>
      <c r="C12" s="11"/>
      <c r="D12" s="19" t="s">
        <v>68</v>
      </c>
      <c r="E12" s="20" t="s">
        <v>152</v>
      </c>
      <c r="F12" s="11" t="s">
        <v>153</v>
      </c>
      <c r="G12" s="109" t="s">
        <v>127</v>
      </c>
      <c r="H12" s="135" t="s">
        <v>154</v>
      </c>
      <c r="I12" s="131">
        <v>129.5</v>
      </c>
      <c r="J12" s="56">
        <f>I12/2</f>
        <v>64.75</v>
      </c>
      <c r="K12" s="132">
        <f>RANK(J12,J$11:J$15,0)</f>
        <v>1</v>
      </c>
      <c r="L12" s="131">
        <v>6.2</v>
      </c>
      <c r="M12" s="131">
        <v>6</v>
      </c>
      <c r="N12" s="131">
        <v>6</v>
      </c>
      <c r="O12" s="131">
        <v>6.1</v>
      </c>
      <c r="P12" s="131">
        <f>SUM(L12:O12)</f>
        <v>24.299999999999997</v>
      </c>
      <c r="Q12" s="56">
        <f>P12/0.4</f>
        <v>60.749999999999993</v>
      </c>
      <c r="R12" s="132">
        <f>RANK(Q12,Q$11:Q$15,0)</f>
        <v>4</v>
      </c>
      <c r="S12" s="133"/>
      <c r="T12" s="133"/>
      <c r="U12" s="56">
        <f t="shared" ref="U12:U17" si="0">(Q12+J12)/2</f>
        <v>62.75</v>
      </c>
      <c r="V12" s="134"/>
    </row>
    <row r="13" spans="1:22" s="94" customFormat="1" ht="32.1" customHeight="1" x14ac:dyDescent="0.25">
      <c r="A13" s="129">
        <f>RANK(U13,$U$11:$U$15,0)</f>
        <v>3</v>
      </c>
      <c r="B13" s="18" t="s">
        <v>155</v>
      </c>
      <c r="C13" s="11"/>
      <c r="D13" s="19" t="s">
        <v>68</v>
      </c>
      <c r="E13" s="20" t="s">
        <v>152</v>
      </c>
      <c r="F13" s="11" t="s">
        <v>153</v>
      </c>
      <c r="G13" s="109" t="s">
        <v>127</v>
      </c>
      <c r="H13" s="135" t="s">
        <v>154</v>
      </c>
      <c r="I13" s="131">
        <v>125</v>
      </c>
      <c r="J13" s="56">
        <f>I13/2</f>
        <v>62.5</v>
      </c>
      <c r="K13" s="132">
        <f>RANK(J13,J$11:J$15,0)</f>
        <v>3</v>
      </c>
      <c r="L13" s="131">
        <v>6.3</v>
      </c>
      <c r="M13" s="131">
        <v>6</v>
      </c>
      <c r="N13" s="131">
        <v>6</v>
      </c>
      <c r="O13" s="131">
        <v>6.1</v>
      </c>
      <c r="P13" s="131">
        <f>SUM(L13:O13)</f>
        <v>24.4</v>
      </c>
      <c r="Q13" s="56">
        <f>P13/0.4</f>
        <v>60.999999999999993</v>
      </c>
      <c r="R13" s="132">
        <f>RANK(Q13,Q$11:Q$15,0)</f>
        <v>3</v>
      </c>
      <c r="S13" s="133"/>
      <c r="T13" s="133"/>
      <c r="U13" s="56">
        <f t="shared" si="0"/>
        <v>61.75</v>
      </c>
      <c r="V13" s="134"/>
    </row>
    <row r="14" spans="1:22" s="94" customFormat="1" ht="32.1" customHeight="1" x14ac:dyDescent="0.25">
      <c r="A14" s="129">
        <f>RANK(U14,$U$11:$U$15,0)</f>
        <v>4</v>
      </c>
      <c r="B14" s="18" t="s">
        <v>156</v>
      </c>
      <c r="C14" s="48" t="s">
        <v>157</v>
      </c>
      <c r="D14" s="49" t="s">
        <v>68</v>
      </c>
      <c r="E14" s="106" t="s">
        <v>158</v>
      </c>
      <c r="F14" s="11"/>
      <c r="G14" s="12" t="s">
        <v>159</v>
      </c>
      <c r="H14" s="13" t="s">
        <v>32</v>
      </c>
      <c r="I14" s="131">
        <v>120</v>
      </c>
      <c r="J14" s="56">
        <f>I14/2</f>
        <v>60</v>
      </c>
      <c r="K14" s="132">
        <f>RANK(J14,J$11:J$15,0)</f>
        <v>4</v>
      </c>
      <c r="L14" s="131">
        <v>6.2</v>
      </c>
      <c r="M14" s="131">
        <v>6</v>
      </c>
      <c r="N14" s="131">
        <v>6.5</v>
      </c>
      <c r="O14" s="131">
        <v>6.3</v>
      </c>
      <c r="P14" s="131">
        <f>SUM(L14:O14)</f>
        <v>25</v>
      </c>
      <c r="Q14" s="56">
        <f>P14/0.4</f>
        <v>62.5</v>
      </c>
      <c r="R14" s="132">
        <f>RANK(Q14,Q$11:Q$15,0)</f>
        <v>2</v>
      </c>
      <c r="S14" s="133"/>
      <c r="T14" s="133"/>
      <c r="U14" s="56">
        <f>(Q14+J14)/2</f>
        <v>61.25</v>
      </c>
      <c r="V14" s="134"/>
    </row>
    <row r="15" spans="1:22" s="94" customFormat="1" ht="32.1" customHeight="1" x14ac:dyDescent="0.25">
      <c r="A15" s="129">
        <f>RANK(U15,$U$11:$U$15,0)</f>
        <v>5</v>
      </c>
      <c r="B15" s="130" t="s">
        <v>147</v>
      </c>
      <c r="C15" s="11"/>
      <c r="D15" s="19">
        <v>2</v>
      </c>
      <c r="E15" s="136" t="s">
        <v>160</v>
      </c>
      <c r="F15" s="11" t="s">
        <v>161</v>
      </c>
      <c r="G15" s="12" t="s">
        <v>150</v>
      </c>
      <c r="H15" s="13" t="s">
        <v>32</v>
      </c>
      <c r="I15" s="131">
        <v>116.5</v>
      </c>
      <c r="J15" s="56">
        <f>I15/2</f>
        <v>58.25</v>
      </c>
      <c r="K15" s="132">
        <f>RANK(J15,J$11:J$15,0)</f>
        <v>5</v>
      </c>
      <c r="L15" s="131">
        <v>5</v>
      </c>
      <c r="M15" s="131">
        <v>5.2</v>
      </c>
      <c r="N15" s="131">
        <v>6.1</v>
      </c>
      <c r="O15" s="131">
        <v>5.5</v>
      </c>
      <c r="P15" s="131">
        <f>SUM(L15:O15)</f>
        <v>21.799999999999997</v>
      </c>
      <c r="Q15" s="56">
        <f>P15/0.4</f>
        <v>54.499999999999993</v>
      </c>
      <c r="R15" s="132">
        <f>RANK(Q15,Q$11:Q$15,0)</f>
        <v>5</v>
      </c>
      <c r="S15" s="133"/>
      <c r="T15" s="133"/>
      <c r="U15" s="56">
        <f t="shared" si="0"/>
        <v>56.375</v>
      </c>
      <c r="V15" s="134"/>
    </row>
    <row r="16" spans="1:22" s="94" customFormat="1" ht="24.9" customHeight="1" x14ac:dyDescent="0.25">
      <c r="A16" s="183" t="s">
        <v>162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5"/>
    </row>
    <row r="17" spans="1:22" s="94" customFormat="1" ht="32.1" customHeight="1" x14ac:dyDescent="0.25">
      <c r="A17" s="129">
        <v>1</v>
      </c>
      <c r="B17" s="59" t="s">
        <v>58</v>
      </c>
      <c r="C17" s="11" t="s">
        <v>59</v>
      </c>
      <c r="D17" s="19" t="s">
        <v>24</v>
      </c>
      <c r="E17" s="10" t="s">
        <v>163</v>
      </c>
      <c r="F17" s="11" t="s">
        <v>89</v>
      </c>
      <c r="G17" s="12" t="s">
        <v>164</v>
      </c>
      <c r="H17" s="13" t="s">
        <v>32</v>
      </c>
      <c r="I17" s="131">
        <v>130.5</v>
      </c>
      <c r="J17" s="56">
        <f>I17/2</f>
        <v>65.25</v>
      </c>
      <c r="K17" s="132">
        <v>1</v>
      </c>
      <c r="L17" s="131">
        <v>7.5</v>
      </c>
      <c r="M17" s="131">
        <v>6.9</v>
      </c>
      <c r="N17" s="131">
        <v>7.5</v>
      </c>
      <c r="O17" s="131">
        <v>7.3</v>
      </c>
      <c r="P17" s="131">
        <f>SUM(L17:O17)</f>
        <v>29.2</v>
      </c>
      <c r="Q17" s="56">
        <f>P17/0.4</f>
        <v>73</v>
      </c>
      <c r="R17" s="132">
        <v>1</v>
      </c>
      <c r="S17" s="133"/>
      <c r="T17" s="133"/>
      <c r="U17" s="56">
        <f t="shared" si="0"/>
        <v>69.125</v>
      </c>
      <c r="V17" s="134"/>
    </row>
    <row r="18" spans="1:22" s="94" customFormat="1" ht="32.1" customHeight="1" x14ac:dyDescent="0.25">
      <c r="A18" s="129"/>
      <c r="B18" s="137" t="s">
        <v>165</v>
      </c>
      <c r="C18" s="11" t="s">
        <v>166</v>
      </c>
      <c r="D18" s="19" t="s">
        <v>68</v>
      </c>
      <c r="E18" s="10" t="s">
        <v>163</v>
      </c>
      <c r="F18" s="11" t="s">
        <v>89</v>
      </c>
      <c r="G18" s="12" t="s">
        <v>164</v>
      </c>
      <c r="H18" s="13" t="s">
        <v>32</v>
      </c>
      <c r="I18" s="13"/>
      <c r="J18" s="13"/>
      <c r="K18" s="13"/>
      <c r="L18" s="131"/>
      <c r="M18" s="131"/>
      <c r="N18" s="131"/>
      <c r="O18" s="131"/>
      <c r="P18" s="131"/>
      <c r="Q18" s="56"/>
      <c r="R18" s="132"/>
      <c r="S18" s="133"/>
      <c r="T18" s="133"/>
      <c r="U18" s="56" t="s">
        <v>167</v>
      </c>
      <c r="V18" s="134"/>
    </row>
    <row r="19" spans="1:22" s="94" customFormat="1" ht="18" customHeight="1" x14ac:dyDescent="0.25">
      <c r="A19" s="183" t="s">
        <v>168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5"/>
    </row>
    <row r="20" spans="1:22" s="94" customFormat="1" ht="32.1" customHeight="1" x14ac:dyDescent="0.25">
      <c r="A20" s="129">
        <f>RANK(U20,$U$20:$U$24,0)</f>
        <v>1</v>
      </c>
      <c r="B20" s="18" t="s">
        <v>169</v>
      </c>
      <c r="C20" s="11" t="s">
        <v>170</v>
      </c>
      <c r="D20" s="49" t="s">
        <v>124</v>
      </c>
      <c r="E20" s="20" t="s">
        <v>102</v>
      </c>
      <c r="F20" s="11" t="s">
        <v>103</v>
      </c>
      <c r="G20" s="12" t="s">
        <v>104</v>
      </c>
      <c r="H20" s="13" t="s">
        <v>79</v>
      </c>
      <c r="I20" s="131">
        <v>132.5</v>
      </c>
      <c r="J20" s="56">
        <f>I20/2</f>
        <v>66.25</v>
      </c>
      <c r="K20" s="132">
        <f>RANK(J20,J$20:J$24,0)</f>
        <v>1</v>
      </c>
      <c r="L20" s="131">
        <v>6.5</v>
      </c>
      <c r="M20" s="131">
        <v>6</v>
      </c>
      <c r="N20" s="131">
        <v>6.1</v>
      </c>
      <c r="O20" s="131">
        <v>6.3</v>
      </c>
      <c r="P20" s="131">
        <f>SUM(L20:O20)</f>
        <v>24.900000000000002</v>
      </c>
      <c r="Q20" s="56">
        <f>P20/0.4</f>
        <v>62.25</v>
      </c>
      <c r="R20" s="132">
        <f>RANK(Q20,Q$20:Q$24,0)</f>
        <v>1</v>
      </c>
      <c r="S20" s="133"/>
      <c r="T20" s="133"/>
      <c r="U20" s="56">
        <f t="shared" ref="U20:U24" si="1">(Q20+J20)/2</f>
        <v>64.25</v>
      </c>
      <c r="V20" s="134" t="s">
        <v>190</v>
      </c>
    </row>
    <row r="21" spans="1:22" s="94" customFormat="1" ht="32.1" customHeight="1" x14ac:dyDescent="0.25">
      <c r="A21" s="129">
        <f>RANK(U21,$U$20:$U$24,0)</f>
        <v>2</v>
      </c>
      <c r="B21" s="50" t="s">
        <v>171</v>
      </c>
      <c r="C21" s="11"/>
      <c r="D21" s="19">
        <v>3</v>
      </c>
      <c r="E21" s="138" t="s">
        <v>172</v>
      </c>
      <c r="F21" s="11" t="s">
        <v>173</v>
      </c>
      <c r="G21" s="12" t="s">
        <v>174</v>
      </c>
      <c r="H21" s="13" t="s">
        <v>138</v>
      </c>
      <c r="I21" s="131">
        <v>127.5</v>
      </c>
      <c r="J21" s="56">
        <f>I21/2</f>
        <v>63.75</v>
      </c>
      <c r="K21" s="132">
        <f>RANK(J21,J$20:J$24,0)</f>
        <v>2</v>
      </c>
      <c r="L21" s="131">
        <v>6.3</v>
      </c>
      <c r="M21" s="131">
        <v>6</v>
      </c>
      <c r="N21" s="131">
        <v>6.1</v>
      </c>
      <c r="O21" s="131">
        <v>6.2</v>
      </c>
      <c r="P21" s="131">
        <f>SUM(L21:O21)</f>
        <v>24.599999999999998</v>
      </c>
      <c r="Q21" s="56">
        <f>P21/0.4</f>
        <v>61.499999999999993</v>
      </c>
      <c r="R21" s="132">
        <f>RANK(Q21,Q$20:Q$24,0)</f>
        <v>2</v>
      </c>
      <c r="S21" s="133"/>
      <c r="T21" s="133"/>
      <c r="U21" s="56">
        <f t="shared" si="1"/>
        <v>62.625</v>
      </c>
      <c r="V21" s="134" t="s">
        <v>191</v>
      </c>
    </row>
    <row r="22" spans="1:22" s="94" customFormat="1" ht="32.1" customHeight="1" x14ac:dyDescent="0.25">
      <c r="A22" s="129">
        <f>RANK(U22,$U$20:$U$24,0)</f>
        <v>3</v>
      </c>
      <c r="B22" s="18" t="s">
        <v>175</v>
      </c>
      <c r="C22" s="11"/>
      <c r="D22" s="19" t="s">
        <v>68</v>
      </c>
      <c r="E22" s="138" t="s">
        <v>176</v>
      </c>
      <c r="F22" s="11" t="s">
        <v>153</v>
      </c>
      <c r="G22" s="109" t="s">
        <v>127</v>
      </c>
      <c r="H22" s="135" t="s">
        <v>154</v>
      </c>
      <c r="I22" s="131">
        <v>121.5</v>
      </c>
      <c r="J22" s="56">
        <f>I22/2</f>
        <v>60.75</v>
      </c>
      <c r="K22" s="132">
        <f>RANK(J22,J$20:J$24,0)</f>
        <v>3</v>
      </c>
      <c r="L22" s="131">
        <v>6.1</v>
      </c>
      <c r="M22" s="131">
        <v>6.1</v>
      </c>
      <c r="N22" s="131">
        <v>6.2</v>
      </c>
      <c r="O22" s="131">
        <v>6.2</v>
      </c>
      <c r="P22" s="131">
        <f>SUM(L22:O22)</f>
        <v>24.599999999999998</v>
      </c>
      <c r="Q22" s="56">
        <f>P22/0.4</f>
        <v>61.499999999999993</v>
      </c>
      <c r="R22" s="132">
        <f>RANK(Q22,Q$20:Q$24,0)</f>
        <v>2</v>
      </c>
      <c r="S22" s="133"/>
      <c r="T22" s="133"/>
      <c r="U22" s="56">
        <f t="shared" si="1"/>
        <v>61.125</v>
      </c>
      <c r="V22" s="134"/>
    </row>
    <row r="23" spans="1:22" s="94" customFormat="1" ht="32.1" customHeight="1" x14ac:dyDescent="0.25">
      <c r="A23" s="129">
        <f>RANK(U23,$U$20:$U$24,0)</f>
        <v>4</v>
      </c>
      <c r="B23" s="139" t="s">
        <v>177</v>
      </c>
      <c r="C23" s="11"/>
      <c r="D23" s="19" t="s">
        <v>68</v>
      </c>
      <c r="E23" s="110" t="s">
        <v>178</v>
      </c>
      <c r="F23" s="11" t="s">
        <v>179</v>
      </c>
      <c r="G23" s="12" t="s">
        <v>180</v>
      </c>
      <c r="H23" s="13" t="s">
        <v>181</v>
      </c>
      <c r="I23" s="131">
        <v>118.5</v>
      </c>
      <c r="J23" s="56">
        <f>I23/2</f>
        <v>59.25</v>
      </c>
      <c r="K23" s="132">
        <f>RANK(J23,J$20:J$24,0)</f>
        <v>4</v>
      </c>
      <c r="L23" s="131">
        <v>6</v>
      </c>
      <c r="M23" s="131">
        <v>5.8</v>
      </c>
      <c r="N23" s="131">
        <v>6.1</v>
      </c>
      <c r="O23" s="131">
        <v>6</v>
      </c>
      <c r="P23" s="131">
        <f>SUM(L23:O23)</f>
        <v>23.9</v>
      </c>
      <c r="Q23" s="56">
        <f>P23/0.4</f>
        <v>59.749999999999993</v>
      </c>
      <c r="R23" s="132">
        <f>RANK(Q23,Q$20:Q$24,0)</f>
        <v>4</v>
      </c>
      <c r="S23" s="133"/>
      <c r="T23" s="133"/>
      <c r="U23" s="56">
        <f t="shared" si="1"/>
        <v>59.5</v>
      </c>
      <c r="V23" s="134"/>
    </row>
    <row r="24" spans="1:22" s="94" customFormat="1" ht="32.1" customHeight="1" x14ac:dyDescent="0.25">
      <c r="A24" s="129">
        <f>RANK(U24,$U$20:$U$24,0)</f>
        <v>5</v>
      </c>
      <c r="B24" s="139" t="s">
        <v>182</v>
      </c>
      <c r="C24" s="11" t="s">
        <v>183</v>
      </c>
      <c r="D24" s="19" t="s">
        <v>68</v>
      </c>
      <c r="E24" s="110" t="s">
        <v>178</v>
      </c>
      <c r="F24" s="11" t="s">
        <v>179</v>
      </c>
      <c r="G24" s="12" t="s">
        <v>180</v>
      </c>
      <c r="H24" s="13" t="s">
        <v>181</v>
      </c>
      <c r="I24" s="131">
        <v>117</v>
      </c>
      <c r="J24" s="56">
        <f>I24/2</f>
        <v>58.5</v>
      </c>
      <c r="K24" s="132">
        <f>RANK(J24,J$20:J$24,0)</f>
        <v>5</v>
      </c>
      <c r="L24" s="131">
        <v>6</v>
      </c>
      <c r="M24" s="131">
        <v>5.8</v>
      </c>
      <c r="N24" s="131">
        <v>5.9</v>
      </c>
      <c r="O24" s="131">
        <v>6</v>
      </c>
      <c r="P24" s="131">
        <f>SUM(L24:O24)</f>
        <v>23.700000000000003</v>
      </c>
      <c r="Q24" s="56">
        <f>P24/0.4</f>
        <v>59.250000000000007</v>
      </c>
      <c r="R24" s="132">
        <f>RANK(Q24,Q$20:Q$24,0)</f>
        <v>5</v>
      </c>
      <c r="S24" s="133"/>
      <c r="T24" s="133"/>
      <c r="U24" s="56">
        <f t="shared" si="1"/>
        <v>58.875</v>
      </c>
      <c r="V24" s="134"/>
    </row>
    <row r="25" spans="1:22" s="94" customFormat="1" ht="24.9" customHeight="1" x14ac:dyDescent="0.25">
      <c r="A25" s="183" t="s">
        <v>184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5"/>
    </row>
    <row r="26" spans="1:22" s="94" customFormat="1" ht="32.1" customHeight="1" x14ac:dyDescent="0.25">
      <c r="A26" s="129">
        <v>1</v>
      </c>
      <c r="B26" s="18" t="s">
        <v>169</v>
      </c>
      <c r="C26" s="11" t="s">
        <v>170</v>
      </c>
      <c r="D26" s="49" t="s">
        <v>124</v>
      </c>
      <c r="E26" s="140" t="s">
        <v>185</v>
      </c>
      <c r="F26" s="11" t="s">
        <v>186</v>
      </c>
      <c r="G26" s="12" t="s">
        <v>104</v>
      </c>
      <c r="H26" s="13" t="s">
        <v>79</v>
      </c>
      <c r="I26" s="131">
        <v>137.5</v>
      </c>
      <c r="J26" s="56">
        <f>I26/2</f>
        <v>68.75</v>
      </c>
      <c r="K26" s="132">
        <v>1</v>
      </c>
      <c r="L26" s="131">
        <v>7</v>
      </c>
      <c r="M26" s="131">
        <v>6.5</v>
      </c>
      <c r="N26" s="131">
        <v>6.6</v>
      </c>
      <c r="O26" s="131">
        <v>6.8</v>
      </c>
      <c r="P26" s="131">
        <f>SUM(L26:O26)</f>
        <v>26.900000000000002</v>
      </c>
      <c r="Q26" s="56">
        <f>P26/0.4</f>
        <v>67.25</v>
      </c>
      <c r="R26" s="132">
        <v>1</v>
      </c>
      <c r="S26" s="133"/>
      <c r="T26" s="133"/>
      <c r="U26" s="56">
        <f t="shared" ref="U26" si="2">(Q26+J26)/2</f>
        <v>68</v>
      </c>
      <c r="V26" s="134"/>
    </row>
    <row r="27" spans="1:22" s="94" customFormat="1" ht="24.9" customHeight="1" x14ac:dyDescent="0.25">
      <c r="A27" s="147" t="s">
        <v>187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</row>
    <row r="28" spans="1:22" s="94" customFormat="1" ht="24.6" customHeight="1" x14ac:dyDescent="0.25">
      <c r="A28" s="183" t="s">
        <v>95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5"/>
    </row>
    <row r="29" spans="1:22" s="94" customFormat="1" ht="32.1" customHeight="1" x14ac:dyDescent="0.25">
      <c r="A29" s="6">
        <v>1</v>
      </c>
      <c r="B29" s="59" t="s">
        <v>58</v>
      </c>
      <c r="C29" s="11" t="s">
        <v>59</v>
      </c>
      <c r="D29" s="19" t="s">
        <v>24</v>
      </c>
      <c r="E29" s="141" t="s">
        <v>188</v>
      </c>
      <c r="F29" s="11"/>
      <c r="G29" s="12"/>
      <c r="H29" s="13" t="s">
        <v>32</v>
      </c>
      <c r="I29" s="131">
        <v>193</v>
      </c>
      <c r="J29" s="56">
        <f>I29/2.8</f>
        <v>68.928571428571431</v>
      </c>
      <c r="K29" s="54">
        <v>1</v>
      </c>
      <c r="L29" s="131">
        <v>7.5</v>
      </c>
      <c r="M29" s="131">
        <v>7.2</v>
      </c>
      <c r="N29" s="131">
        <v>7.5</v>
      </c>
      <c r="O29" s="131">
        <v>7.4</v>
      </c>
      <c r="P29" s="131">
        <f>SUM(L29:O29)</f>
        <v>29.6</v>
      </c>
      <c r="Q29" s="56">
        <f>P29/0.4</f>
        <v>74</v>
      </c>
      <c r="R29" s="54">
        <v>1</v>
      </c>
      <c r="S29" s="133"/>
      <c r="T29" s="133"/>
      <c r="U29" s="56">
        <f t="shared" ref="U29" si="3">(Q29+J29)/2</f>
        <v>71.464285714285722</v>
      </c>
      <c r="V29" s="142"/>
    </row>
    <row r="30" spans="1:22" s="94" customFormat="1" ht="24.6" customHeight="1" x14ac:dyDescent="0.25">
      <c r="A30" s="183" t="s">
        <v>168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5"/>
    </row>
    <row r="31" spans="1:22" s="94" customFormat="1" ht="32.1" customHeight="1" x14ac:dyDescent="0.25">
      <c r="A31" s="6"/>
      <c r="B31" s="18" t="s">
        <v>169</v>
      </c>
      <c r="C31" s="11" t="s">
        <v>170</v>
      </c>
      <c r="D31" s="49" t="s">
        <v>124</v>
      </c>
      <c r="E31" s="140" t="s">
        <v>185</v>
      </c>
      <c r="F31" s="11" t="s">
        <v>186</v>
      </c>
      <c r="G31" s="12" t="s">
        <v>104</v>
      </c>
      <c r="H31" s="13" t="s">
        <v>79</v>
      </c>
      <c r="I31" s="13"/>
      <c r="J31" s="13"/>
      <c r="K31" s="13"/>
      <c r="L31" s="131"/>
      <c r="M31" s="131"/>
      <c r="N31" s="131"/>
      <c r="O31" s="131"/>
      <c r="P31" s="131"/>
      <c r="Q31" s="56"/>
      <c r="R31" s="54"/>
      <c r="S31" s="133"/>
      <c r="T31" s="133"/>
      <c r="U31" s="56" t="s">
        <v>167</v>
      </c>
      <c r="V31" s="142"/>
    </row>
    <row r="32" spans="1:22" s="85" customFormat="1" ht="31.2" customHeight="1" x14ac:dyDescent="0.3">
      <c r="A32" s="87"/>
      <c r="B32" s="88" t="s">
        <v>33</v>
      </c>
      <c r="C32" s="89"/>
      <c r="D32" s="89"/>
      <c r="E32" s="90"/>
      <c r="F32" s="90"/>
      <c r="G32" s="91"/>
      <c r="H32" s="90" t="s">
        <v>91</v>
      </c>
      <c r="I32" s="90"/>
      <c r="J32" s="90"/>
      <c r="K32" s="90"/>
      <c r="L32" s="87"/>
      <c r="M32" s="87"/>
      <c r="N32" s="87"/>
      <c r="O32" s="87"/>
      <c r="P32" s="87"/>
      <c r="Q32" s="87"/>
      <c r="R32" s="87"/>
      <c r="S32" s="87"/>
      <c r="T32" s="87"/>
      <c r="U32" s="87"/>
    </row>
    <row r="33" spans="1:21" s="85" customFormat="1" ht="31.2" customHeight="1" x14ac:dyDescent="0.3">
      <c r="A33" s="87"/>
      <c r="B33" s="88" t="s">
        <v>35</v>
      </c>
      <c r="C33" s="89"/>
      <c r="D33" s="89"/>
      <c r="E33" s="90"/>
      <c r="F33" s="90"/>
      <c r="G33" s="91"/>
      <c r="H33" s="90" t="s">
        <v>92</v>
      </c>
      <c r="I33" s="90"/>
      <c r="J33" s="90"/>
      <c r="K33" s="90"/>
      <c r="L33" s="87"/>
      <c r="M33" s="87"/>
      <c r="N33" s="87"/>
      <c r="O33" s="87"/>
      <c r="P33" s="87"/>
      <c r="Q33" s="87"/>
      <c r="R33" s="87"/>
      <c r="S33" s="87"/>
      <c r="T33" s="87"/>
      <c r="U33" s="87"/>
    </row>
  </sheetData>
  <mergeCells count="28">
    <mergeCell ref="A6:V6"/>
    <mergeCell ref="A1:V1"/>
    <mergeCell ref="A2:V2"/>
    <mergeCell ref="A3:V3"/>
    <mergeCell ref="A4:V4"/>
    <mergeCell ref="A5:V5"/>
    <mergeCell ref="S7:V7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A30:V30"/>
    <mergeCell ref="L8:R8"/>
    <mergeCell ref="S8:S9"/>
    <mergeCell ref="T8:T9"/>
    <mergeCell ref="U8:U9"/>
    <mergeCell ref="V8:V9"/>
    <mergeCell ref="A10:V10"/>
    <mergeCell ref="A16:V16"/>
    <mergeCell ref="A19:V19"/>
    <mergeCell ref="A25:V25"/>
    <mergeCell ref="A27:V27"/>
    <mergeCell ref="A28:V2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мол</vt:lpstr>
      <vt:lpstr>МП</vt:lpstr>
      <vt:lpstr>ППЮ</vt:lpstr>
      <vt:lpstr>ППД</vt:lpstr>
      <vt:lpstr>ППД!Область_печати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Sport2</dc:creator>
  <cp:lastModifiedBy>Sport2</cp:lastModifiedBy>
  <cp:lastPrinted>2021-06-12T11:58:59Z</cp:lastPrinted>
  <dcterms:created xsi:type="dcterms:W3CDTF">2021-06-12T11:43:39Z</dcterms:created>
  <dcterms:modified xsi:type="dcterms:W3CDTF">2021-06-12T11:59:28Z</dcterms:modified>
</cp:coreProperties>
</file>